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ck\Web\New Engtank\Product\Spreadsheet\Line Sizing\"/>
    </mc:Choice>
  </mc:AlternateContent>
  <xr:revisionPtr revIDLastSave="0" documentId="13_ncr:1_{AB488DFD-EDD7-4F00-AB54-745615E87501}" xr6:coauthVersionLast="47" xr6:coauthVersionMax="47" xr10:uidLastSave="{00000000-0000-0000-0000-000000000000}"/>
  <bookViews>
    <workbookView xWindow="-120" yWindow="-120" windowWidth="29040" windowHeight="15840" xr2:uid="{5A5EDF10-6DB3-4E14-8020-DF0BC97D9D07}"/>
  </bookViews>
  <sheets>
    <sheet name="Instruction" sheetId="1" r:id="rId1"/>
    <sheet name="Pressure Drop Calc" sheetId="8" r:id="rId2"/>
    <sheet name="Spreadsheet List" sheetId="9" r:id="rId3"/>
  </sheets>
  <definedNames>
    <definedName name="Days_to_Exp" comment="How many days left before exipration">Instruction!$B$107</definedName>
    <definedName name="EC" localSheetId="2">#REF!</definedName>
    <definedName name="EC">Instruction!$B$105</definedName>
    <definedName name="EXP" localSheetId="2">#REF!</definedName>
    <definedName name="EXP">'Pressure Drop Calc'!$B$3</definedName>
    <definedName name="Exp_warning" localSheetId="2">#REF!</definedName>
    <definedName name="Exp_warning">Instruction!#REF!</definedName>
    <definedName name="Expiration" comment="Expired or not" localSheetId="2">#REF!</definedName>
    <definedName name="Expiration" comment="Expired or not">Instruction!$B$104</definedName>
    <definedName name="ID" localSheetId="2">#REF!</definedName>
    <definedName name="ID">'Pressure Drop Calc'!$B$2</definedName>
    <definedName name="PIN" localSheetId="2">#REF!</definedName>
    <definedName name="PIN">'Pressure Drop Calc'!$D$2</definedName>
    <definedName name="Roughness" localSheetId="2">#REF!</definedName>
    <definedName name="Roughness">'Pressure Drop Calc'!$B$9</definedName>
    <definedName name="Warning" localSheetId="2">#REF!</definedName>
    <definedName name="Warning">Instruction!$A$100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6" i="1" l="1"/>
  <c r="B102" i="1"/>
  <c r="B101" i="1"/>
  <c r="B103" i="1" l="1"/>
  <c r="B107" i="1" s="1"/>
  <c r="B104" i="1" l="1"/>
  <c r="A100" i="1" s="1"/>
  <c r="B105" i="1"/>
  <c r="M35" i="8" s="1"/>
  <c r="E2" i="8" l="1"/>
  <c r="M25" i="8"/>
  <c r="O25" i="8" s="1"/>
  <c r="P25" i="8" s="1"/>
  <c r="Q25" i="8" s="1"/>
  <c r="M40" i="8"/>
  <c r="O40" i="8" s="1"/>
  <c r="P40" i="8" s="1"/>
  <c r="Q40" i="8" s="1"/>
  <c r="M32" i="8"/>
  <c r="O32" i="8" s="1"/>
  <c r="P32" i="8" s="1"/>
  <c r="Q32" i="8" s="1"/>
  <c r="M33" i="8"/>
  <c r="N33" i="8" s="1"/>
  <c r="M21" i="8"/>
  <c r="O21" i="8" s="1"/>
  <c r="P21" i="8" s="1"/>
  <c r="Q21" i="8" s="1"/>
  <c r="M24" i="8"/>
  <c r="N24" i="8" s="1"/>
  <c r="M19" i="8"/>
  <c r="O19" i="8" s="1"/>
  <c r="P19" i="8" s="1"/>
  <c r="Q19" i="8" s="1"/>
  <c r="M27" i="8"/>
  <c r="N27" i="8" s="1"/>
  <c r="M18" i="8"/>
  <c r="O18" i="8" s="1"/>
  <c r="P18" i="8" s="1"/>
  <c r="Q18" i="8" s="1"/>
  <c r="M38" i="8"/>
  <c r="O38" i="8" s="1"/>
  <c r="P38" i="8" s="1"/>
  <c r="Q38" i="8" s="1"/>
  <c r="M42" i="8"/>
  <c r="N42" i="8" s="1"/>
  <c r="M31" i="8"/>
  <c r="O31" i="8" s="1"/>
  <c r="P31" i="8" s="1"/>
  <c r="Q31" i="8" s="1"/>
  <c r="M17" i="8"/>
  <c r="N17" i="8" s="1"/>
  <c r="M37" i="8"/>
  <c r="N37" i="8" s="1"/>
  <c r="M34" i="8"/>
  <c r="N34" i="8" s="1"/>
  <c r="M44" i="8"/>
  <c r="N44" i="8" s="1"/>
  <c r="M28" i="8"/>
  <c r="N28" i="8" s="1"/>
  <c r="M36" i="8"/>
  <c r="N36" i="8" s="1"/>
  <c r="M30" i="8"/>
  <c r="O30" i="8" s="1"/>
  <c r="P30" i="8" s="1"/>
  <c r="Q30" i="8" s="1"/>
  <c r="M29" i="8"/>
  <c r="O29" i="8" s="1"/>
  <c r="P29" i="8" s="1"/>
  <c r="Q29" i="8" s="1"/>
  <c r="M23" i="8"/>
  <c r="N23" i="8" s="1"/>
  <c r="M43" i="8"/>
  <c r="O43" i="8" s="1"/>
  <c r="P43" i="8" s="1"/>
  <c r="Q43" i="8" s="1"/>
  <c r="M20" i="8"/>
  <c r="N20" i="8" s="1"/>
  <c r="M26" i="8"/>
  <c r="N26" i="8" s="1"/>
  <c r="M45" i="8"/>
  <c r="O45" i="8" s="1"/>
  <c r="P45" i="8" s="1"/>
  <c r="Q45" i="8" s="1"/>
  <c r="M39" i="8"/>
  <c r="N39" i="8" s="1"/>
  <c r="M22" i="8"/>
  <c r="O22" i="8" s="1"/>
  <c r="P22" i="8" s="1"/>
  <c r="Q22" i="8" s="1"/>
  <c r="M41" i="8"/>
  <c r="O41" i="8" s="1"/>
  <c r="P41" i="8" s="1"/>
  <c r="Q41" i="8" s="1"/>
  <c r="N35" i="8"/>
  <c r="O35" i="8"/>
  <c r="P35" i="8" s="1"/>
  <c r="Q35" i="8" s="1"/>
  <c r="N25" i="8" l="1"/>
  <c r="N18" i="8"/>
  <c r="N45" i="8"/>
  <c r="O33" i="8"/>
  <c r="P33" i="8" s="1"/>
  <c r="Q33" i="8" s="1"/>
  <c r="R33" i="8" s="1"/>
  <c r="N31" i="8"/>
  <c r="N29" i="8"/>
  <c r="O17" i="8"/>
  <c r="P17" i="8" s="1"/>
  <c r="Q17" i="8" s="1"/>
  <c r="T17" i="8" s="1"/>
  <c r="O23" i="8"/>
  <c r="P23" i="8" s="1"/>
  <c r="Q23" i="8" s="1"/>
  <c r="R23" i="8" s="1"/>
  <c r="N21" i="8"/>
  <c r="N19" i="8"/>
  <c r="N41" i="8"/>
  <c r="N32" i="8"/>
  <c r="N38" i="8"/>
  <c r="N40" i="8"/>
  <c r="O44" i="8"/>
  <c r="P44" i="8" s="1"/>
  <c r="Q44" i="8" s="1"/>
  <c r="T44" i="8" s="1"/>
  <c r="O34" i="8"/>
  <c r="P34" i="8" s="1"/>
  <c r="Q34" i="8" s="1"/>
  <c r="T34" i="8" s="1"/>
  <c r="O27" i="8"/>
  <c r="P27" i="8" s="1"/>
  <c r="Q27" i="8" s="1"/>
  <c r="T27" i="8" s="1"/>
  <c r="O26" i="8"/>
  <c r="P26" i="8" s="1"/>
  <c r="Q26" i="8" s="1"/>
  <c r="R26" i="8" s="1"/>
  <c r="N22" i="8"/>
  <c r="O36" i="8"/>
  <c r="P36" i="8" s="1"/>
  <c r="Q36" i="8" s="1"/>
  <c r="T36" i="8" s="1"/>
  <c r="N43" i="8"/>
  <c r="O28" i="8"/>
  <c r="P28" i="8" s="1"/>
  <c r="Q28" i="8" s="1"/>
  <c r="R28" i="8" s="1"/>
  <c r="O42" i="8"/>
  <c r="P42" i="8" s="1"/>
  <c r="Q42" i="8" s="1"/>
  <c r="T42" i="8" s="1"/>
  <c r="O20" i="8"/>
  <c r="P20" i="8" s="1"/>
  <c r="Q20" i="8" s="1"/>
  <c r="T20" i="8" s="1"/>
  <c r="O24" i="8"/>
  <c r="P24" i="8" s="1"/>
  <c r="Q24" i="8" s="1"/>
  <c r="R24" i="8" s="1"/>
  <c r="N30" i="8"/>
  <c r="O37" i="8"/>
  <c r="P37" i="8" s="1"/>
  <c r="Q37" i="8" s="1"/>
  <c r="R37" i="8" s="1"/>
  <c r="O39" i="8"/>
  <c r="P39" i="8" s="1"/>
  <c r="Q39" i="8" s="1"/>
  <c r="T39" i="8" s="1"/>
  <c r="R22" i="8"/>
  <c r="T22" i="8"/>
  <c r="R29" i="8"/>
  <c r="T29" i="8"/>
  <c r="R38" i="8"/>
  <c r="T38" i="8"/>
  <c r="R41" i="8"/>
  <c r="T41" i="8"/>
  <c r="R40" i="8"/>
  <c r="T40" i="8"/>
  <c r="R32" i="8"/>
  <c r="T32" i="8"/>
  <c r="R31" i="8"/>
  <c r="T31" i="8"/>
  <c r="R45" i="8"/>
  <c r="T45" i="8"/>
  <c r="T21" i="8"/>
  <c r="R21" i="8"/>
  <c r="R25" i="8"/>
  <c r="T25" i="8"/>
  <c r="R35" i="8"/>
  <c r="T35" i="8"/>
  <c r="R43" i="8"/>
  <c r="T43" i="8"/>
  <c r="R30" i="8"/>
  <c r="T30" i="8"/>
  <c r="R18" i="8"/>
  <c r="T18" i="8"/>
  <c r="T19" i="8"/>
  <c r="R19" i="8"/>
  <c r="R17" i="8" l="1"/>
  <c r="R44" i="8"/>
  <c r="T37" i="8"/>
  <c r="T33" i="8"/>
  <c r="T23" i="8"/>
  <c r="R42" i="8"/>
  <c r="R36" i="8"/>
  <c r="T26" i="8"/>
  <c r="R27" i="8"/>
  <c r="R34" i="8"/>
  <c r="T28" i="8"/>
  <c r="R20" i="8"/>
  <c r="T24" i="8"/>
  <c r="R3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NewRock</author>
  </authors>
  <commentList>
    <comment ref="K17" authorId="0" shapeId="0" xr:uid="{BE7631DD-17E2-462A-9C2B-3B35B076B2C6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17" authorId="0" shapeId="0" xr:uid="{AB879089-16CF-4EFD-82A9-1902F426C799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17" authorId="0" shapeId="0" xr:uid="{40D44488-0526-44F1-9039-4B8D2A6B949B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18" authorId="0" shapeId="0" xr:uid="{18168F8D-7534-4A5D-B157-4E1E215EEFB3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18" authorId="0" shapeId="0" xr:uid="{3C6C65F5-91F8-4A39-962B-AF29B876B4D0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18" authorId="0" shapeId="0" xr:uid="{E10A43AB-87BE-4BE6-B020-37F9045AC11D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19" authorId="0" shapeId="0" xr:uid="{66325E45-1A50-4036-8A40-593B6C21DE0E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19" authorId="0" shapeId="0" xr:uid="{7F4A1DD6-FF6D-4593-B599-FC9D43B47BAF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19" authorId="0" shapeId="0" xr:uid="{4EF0CEA7-D3F3-482D-B66E-959EDF8179C9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21" authorId="0" shapeId="0" xr:uid="{B143B08B-AB0E-4475-871D-B3409E225FDB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21" authorId="0" shapeId="0" xr:uid="{03165327-1C9A-4AD1-BA7A-3E1C6B651739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21" authorId="0" shapeId="0" xr:uid="{F0919684-82CB-434D-81FF-E2BC4362EE61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23" authorId="0" shapeId="0" xr:uid="{A3267BA7-FF20-4347-9013-F6FC727E0E39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23" authorId="0" shapeId="0" xr:uid="{043E23FC-2B7F-4E36-A4D5-B309A2F8F73C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23" authorId="0" shapeId="0" xr:uid="{7C3CB0A2-FE70-478B-84A9-F15376EC1936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25" authorId="0" shapeId="0" xr:uid="{CDF7CDA1-5C1F-4132-8F98-FCE577E189A7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25" authorId="0" shapeId="0" xr:uid="{E6115409-7D3A-4C7E-998D-6278F2F4A2CE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25" authorId="0" shapeId="0" xr:uid="{2B550995-7610-45C5-A258-1FE6BE5113A9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27" authorId="0" shapeId="0" xr:uid="{B7A8FFB1-C1D9-4955-99B7-6CBD04A8B602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27" authorId="0" shapeId="0" xr:uid="{27F00279-CF55-4359-AEFF-26AD50E04455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27" authorId="0" shapeId="0" xr:uid="{BE7DEDEA-7409-4CCE-AE6F-1A921C9D749B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29" authorId="0" shapeId="0" xr:uid="{EFC0C43A-8B52-49E0-82C8-9309FCF81F7B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29" authorId="0" shapeId="0" xr:uid="{B21DE0BD-7CB5-47C7-99E1-22C2E0BA35B2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29" authorId="0" shapeId="0" xr:uid="{561A0117-F6CE-4453-A669-0544C80EAB83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31" authorId="0" shapeId="0" xr:uid="{3693D83F-A56B-4721-998F-58BFF776694D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31" authorId="0" shapeId="0" xr:uid="{58766D40-3982-4FD1-B09D-96F2475E696F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31" authorId="0" shapeId="0" xr:uid="{21ECF2F2-15C4-44AF-A464-21D94FA1BFA1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33" authorId="0" shapeId="0" xr:uid="{FD3FB4F0-AA79-4A24-AF58-3C3C8ACB43C5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33" authorId="0" shapeId="0" xr:uid="{2761B59B-F8C7-4306-86D5-0261C43242FE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33" authorId="0" shapeId="0" xr:uid="{87E642AE-4EE1-4F0C-BAA3-76A382D752A0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35" authorId="0" shapeId="0" xr:uid="{63B14596-B0D2-42DA-B142-ABEAA25AFFEB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35" authorId="0" shapeId="0" xr:uid="{5E27AAC0-1D89-4B46-8D58-54A02B1AA6AF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35" authorId="0" shapeId="0" xr:uid="{572A1AE3-725C-494D-A75D-F0241A27FE4C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37" authorId="0" shapeId="0" xr:uid="{FB6B9132-F7F6-4FED-BDE3-7B374854C4E5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37" authorId="0" shapeId="0" xr:uid="{CAD66981-CDFB-43C6-BE5D-5A0369236E09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37" authorId="0" shapeId="0" xr:uid="{E5A8B33E-EC1B-48F9-902E-8BC96D6C9230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39" authorId="0" shapeId="0" xr:uid="{473A43CF-FA36-44BB-AFA4-3DB250AFD657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39" authorId="0" shapeId="0" xr:uid="{8E934916-61CD-4DCE-A9F6-78A61A064431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39" authorId="0" shapeId="0" xr:uid="{F2F548CD-CB9C-499E-AD32-AE49D0C9E89B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41" authorId="0" shapeId="0" xr:uid="{C7F451D9-812E-49C0-B521-30E4030EB8F8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41" authorId="0" shapeId="0" xr:uid="{9A6E664E-7678-4292-9C17-A8615C6544A2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41" authorId="0" shapeId="0" xr:uid="{79514FFF-A532-4478-8040-19E52AFD242A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43" authorId="0" shapeId="0" xr:uid="{7C08D00E-DD8A-4D6E-B1A1-EDDEB1B37FB8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43" authorId="0" shapeId="0" xr:uid="{96A5667A-D9B8-4C13-BED2-461422B4B008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43" authorId="0" shapeId="0" xr:uid="{5524FEF7-9328-4474-A31E-770123A774FC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  <comment ref="K45" authorId="0" shapeId="0" xr:uid="{30D2E049-5ED9-4253-94FE-6183A215394E}">
      <text>
        <r>
          <rPr>
            <b/>
            <sz val="9"/>
            <color indexed="81"/>
            <rFont val="Tahoma"/>
            <family val="2"/>
          </rPr>
          <t>TO GET HELP ON DESITY, CLICK ABOVE BUTTON.</t>
        </r>
      </text>
    </comment>
    <comment ref="L45" authorId="0" shapeId="0" xr:uid="{E0523AD8-27A0-4293-B825-F76930B00388}">
      <text>
        <r>
          <rPr>
            <b/>
            <sz val="9"/>
            <color indexed="81"/>
            <rFont val="Tahoma"/>
            <family val="2"/>
          </rPr>
          <t>TO GET HELP ON VISCOSITY, CLICK ABOVE BUTTON.</t>
        </r>
      </text>
    </comment>
    <comment ref="S45" authorId="0" shapeId="0" xr:uid="{4164FBED-C5F9-4051-822F-21AB57117989}">
      <text>
        <r>
          <rPr>
            <b/>
            <sz val="9"/>
            <color indexed="81"/>
            <rFont val="Tahoma"/>
            <family val="2"/>
          </rPr>
          <t>Click above button to calculate equivalent length</t>
        </r>
      </text>
    </comment>
  </commentList>
</comments>
</file>

<file path=xl/sharedStrings.xml><?xml version="1.0" encoding="utf-8"?>
<sst xmlns="http://schemas.openxmlformats.org/spreadsheetml/2006/main" count="138" uniqueCount="113">
  <si>
    <t>ID</t>
  </si>
  <si>
    <t>Code Date</t>
  </si>
  <si>
    <t>Days to Expiration</t>
  </si>
  <si>
    <t>PIN</t>
  </si>
  <si>
    <t>PROJECT.</t>
  </si>
  <si>
    <t>REV</t>
  </si>
  <si>
    <t>DATE</t>
  </si>
  <si>
    <t>BY</t>
  </si>
  <si>
    <t>NO.</t>
  </si>
  <si>
    <t>Single Phase Flow Pressure Drop Calculation</t>
  </si>
  <si>
    <t>NAME.</t>
  </si>
  <si>
    <t>1. Please do not use for multiphase flow calculation.</t>
  </si>
  <si>
    <t>2. please enter appropriate roughness factor "E" below:</t>
  </si>
  <si>
    <t>E=</t>
  </si>
  <si>
    <t>EQUIV. LINE</t>
  </si>
  <si>
    <t xml:space="preserve">TOTAL </t>
  </si>
  <si>
    <t>LINE</t>
  </si>
  <si>
    <t>P&amp;ID</t>
  </si>
  <si>
    <t>FROM</t>
  </si>
  <si>
    <t>TO</t>
  </si>
  <si>
    <t>PIPE</t>
  </si>
  <si>
    <t xml:space="preserve">PIPE </t>
  </si>
  <si>
    <t>FLOW</t>
  </si>
  <si>
    <t>PRESS</t>
  </si>
  <si>
    <t>TEMP</t>
  </si>
  <si>
    <t>DENSITY</t>
  </si>
  <si>
    <t>VISC.</t>
  </si>
  <si>
    <t>VEL</t>
  </si>
  <si>
    <t>Nre</t>
  </si>
  <si>
    <t>f</t>
  </si>
  <si>
    <t>DELTA P</t>
  </si>
  <si>
    <t>LENGTH</t>
  </si>
  <si>
    <t>COMMENTS</t>
  </si>
  <si>
    <t>NPS</t>
  </si>
  <si>
    <t>SCH.</t>
  </si>
  <si>
    <t>INCH</t>
  </si>
  <si>
    <t>LB/HR</t>
  </si>
  <si>
    <t>kPa(g)</t>
  </si>
  <si>
    <t>DEG C</t>
  </si>
  <si>
    <t>LB/FT3</t>
  </si>
  <si>
    <t>Cp</t>
  </si>
  <si>
    <t>FT/SEC</t>
  </si>
  <si>
    <t>m/s</t>
  </si>
  <si>
    <t>PSI/100FT</t>
  </si>
  <si>
    <t>kPa/100m</t>
  </si>
  <si>
    <t>FEET</t>
  </si>
  <si>
    <t>PSI</t>
  </si>
  <si>
    <t>1</t>
  </si>
  <si>
    <t>Boiler</t>
  </si>
  <si>
    <t>Refinery Header</t>
  </si>
  <si>
    <t>14</t>
  </si>
  <si>
    <t>40</t>
  </si>
  <si>
    <t>2137</t>
  </si>
  <si>
    <t>288</t>
  </si>
  <si>
    <t>Example</t>
  </si>
  <si>
    <t>WWW.ENGTANK.COM</t>
  </si>
  <si>
    <t>Spreadsheet ID</t>
  </si>
  <si>
    <t>Expired or Not</t>
  </si>
  <si>
    <t>Status No.</t>
  </si>
  <si>
    <t>INSTRUCTION</t>
  </si>
  <si>
    <t>Trial Period</t>
  </si>
  <si>
    <t>PO-U0-PR9-2001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</si>
  <si>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</si>
  <si>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</si>
  <si>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</si>
  <si>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</si>
  <si>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</si>
  <si>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</si>
  <si>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</si>
  <si>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</si>
  <si>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</si>
  <si>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</si>
  <si>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</si>
  <si>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</si>
  <si>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</si>
  <si>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</si>
  <si>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</si>
  <si>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</si>
  <si>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</si>
  <si>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</si>
  <si>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</si>
  <si>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</si>
  <si>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</si>
  <si>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</si>
  <si>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</si>
  <si>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</si>
  <si>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</si>
  <si>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</si>
  <si>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</si>
  <si>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 xml:space="preserve">3. Please enter each pipe's data to calculate pressure drop </t>
  </si>
  <si>
    <t>PIN No.</t>
  </si>
  <si>
    <t>EXP</t>
  </si>
  <si>
    <t>Compare Spreadsheets, Side by Side</t>
  </si>
  <si>
    <t>Easy to switch any time</t>
  </si>
  <si>
    <t>Basic</t>
  </si>
  <si>
    <t>Standard</t>
  </si>
  <si>
    <t>Premium</t>
  </si>
  <si>
    <t>Developer</t>
  </si>
  <si>
    <t>û</t>
  </si>
  <si>
    <t>ü</t>
  </si>
  <si>
    <t>Remove Ads</t>
  </si>
  <si>
    <t>View &amp; Change Formula</t>
  </si>
  <si>
    <t>Versions</t>
  </si>
  <si>
    <t>Replace Logo</t>
  </si>
  <si>
    <t>Trial</t>
  </si>
  <si>
    <t>EXP Days</t>
  </si>
  <si>
    <t>Registered Customer</t>
  </si>
  <si>
    <t>by referencing to Example in line 1 below.</t>
  </si>
  <si>
    <t>Price</t>
  </si>
  <si>
    <t>2. Enter required data and review the calculation results per the instruction in the spreadsheet.</t>
  </si>
  <si>
    <t>3. Expiration days is different for different versions of the spreadsheet with different ID. Please refer to the "Spreadsheet List" tab for details.</t>
  </si>
  <si>
    <t>4. If spreadsheet is expired, get a new spreadsheet by click on the link in the spreadsheet.</t>
  </si>
  <si>
    <t xml:space="preserve">1. To start, go to tab "Pressure Drop Calc". Get a PIN No. by click on the link in the spreadsheet and enter into the "PIN No." field. The error symbols will disappear and calculation starts.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</si>
</sst>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dd\-mmm\-yy_)"/>
    <numFmt numFmtId="165" formatCode="0.00000_)"/>
    <numFmt numFmtId="166" formatCode="0.000_)"/>
    <numFmt numFmtId="167" formatCode="0_)"/>
    <numFmt numFmtId="168" formatCode="0.0000_)"/>
    <numFmt numFmtId="169" formatCode="0.0_)"/>
    <numFmt numFmtId="170" formatCode="#,##0.000"/>
    <numFmt numFmtId="171" formatCode="0;&quot;0&quot;;0"/>
  </numFmts>
  <fonts count="30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39"/>
      <name val="Arial"/>
      <family val="2"/>
    </font>
    <font>
      <sz val="11"/>
      <color theme="8" tint="0.79998168889431442"/>
      <name val="Calibri"/>
      <family val="2"/>
      <scheme val="minor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16"/>
      <name val="Arial"/>
      <family val="2"/>
    </font>
    <font>
      <sz val="10"/>
      <color indexed="37"/>
      <name val="Arial"/>
      <family val="2"/>
    </font>
    <font>
      <sz val="14"/>
      <color rgb="FF70AD47"/>
      <name val="Calibri"/>
      <family val="2"/>
      <scheme val="minor"/>
    </font>
    <font>
      <sz val="11"/>
      <color rgb="FFFF0000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2"/>
      <color rgb="FFFF0000"/>
      <name val="Wingdings"/>
      <charset val="2"/>
    </font>
    <font>
      <sz val="12"/>
      <color rgb="FF00B050"/>
      <name val="Wingdings"/>
      <charset val="2"/>
    </font>
    <font>
      <b/>
      <u/>
      <sz val="16"/>
      <color rgb="FF7030A0"/>
      <name val="Calibri"/>
      <family val="2"/>
      <scheme val="minor"/>
    </font>
    <font>
      <b/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8" xfId="0" applyFont="1" applyBorder="1"/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7" xfId="0" applyFont="1" applyBorder="1" applyAlignment="1">
      <alignment horizontal="left"/>
    </xf>
    <xf numFmtId="49" fontId="5" fillId="0" borderId="10" xfId="0" applyNumberFormat="1" applyFont="1" applyBorder="1" applyAlignment="1" applyProtection="1">
      <alignment horizontal="left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/>
    <xf numFmtId="0" fontId="7" fillId="0" borderId="12" xfId="0" applyFont="1" applyBorder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2" xfId="0" applyFont="1" applyBorder="1" applyAlignment="1">
      <alignment horizontal="left"/>
    </xf>
    <xf numFmtId="49" fontId="5" fillId="0" borderId="14" xfId="0" applyNumberFormat="1" applyFont="1" applyBorder="1" applyAlignment="1" applyProtection="1">
      <alignment horizontal="left"/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2" fillId="0" borderId="17" xfId="0" applyFont="1" applyBorder="1"/>
    <xf numFmtId="0" fontId="2" fillId="0" borderId="18" xfId="0" applyFont="1" applyBorder="1"/>
    <xf numFmtId="0" fontId="2" fillId="0" borderId="17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6" xfId="0" applyFont="1" applyBorder="1" applyAlignment="1">
      <alignment horizontal="left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/>
      <protection locked="0"/>
    </xf>
    <xf numFmtId="0" fontId="9" fillId="0" borderId="0" xfId="2"/>
    <xf numFmtId="49" fontId="10" fillId="0" borderId="7" xfId="0" applyNumberFormat="1" applyFont="1" applyBorder="1" applyAlignment="1">
      <alignment horizontal="left"/>
    </xf>
    <xf numFmtId="0" fontId="0" fillId="0" borderId="8" xfId="0" applyBorder="1"/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2" xfId="0" applyNumberFormat="1" applyFont="1" applyBorder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9" fillId="0" borderId="0" xfId="2" applyBorder="1" applyAlignment="1" applyProtection="1"/>
    <xf numFmtId="0" fontId="9" fillId="0" borderId="13" xfId="2" applyBorder="1" applyAlignment="1" applyProtection="1"/>
    <xf numFmtId="0" fontId="2" fillId="0" borderId="12" xfId="0" applyFont="1" applyBorder="1" applyAlignment="1">
      <alignment horizontal="right"/>
    </xf>
    <xf numFmtId="165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49" fontId="13" fillId="0" borderId="0" xfId="0" applyNumberFormat="1" applyFont="1"/>
    <xf numFmtId="0" fontId="9" fillId="0" borderId="0" xfId="2" applyBorder="1" applyAlignment="1" applyProtection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9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9" fontId="5" fillId="0" borderId="12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9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0" fontId="8" fillId="0" borderId="13" xfId="0" applyFont="1" applyBorder="1" applyProtection="1">
      <protection locked="0"/>
    </xf>
    <xf numFmtId="170" fontId="8" fillId="0" borderId="0" xfId="0" applyNumberFormat="1" applyFont="1" applyAlignment="1" applyProtection="1">
      <alignment horizontal="center"/>
      <protection locked="0"/>
    </xf>
    <xf numFmtId="169" fontId="2" fillId="0" borderId="0" xfId="0" applyNumberFormat="1" applyFont="1" applyAlignment="1">
      <alignment horizontal="center"/>
    </xf>
    <xf numFmtId="48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16" fontId="8" fillId="0" borderId="13" xfId="0" applyNumberFormat="1" applyFont="1" applyBorder="1" applyProtection="1">
      <protection locked="0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7" xfId="0" applyNumberFormat="1" applyFont="1" applyBorder="1"/>
    <xf numFmtId="49" fontId="8" fillId="0" borderId="17" xfId="0" applyNumberFormat="1" applyFont="1" applyBorder="1" applyAlignment="1" applyProtection="1">
      <alignment horizontal="center"/>
      <protection locked="0"/>
    </xf>
    <xf numFmtId="166" fontId="8" fillId="0" borderId="17" xfId="0" applyNumberFormat="1" applyFont="1" applyBorder="1" applyAlignment="1" applyProtection="1">
      <alignment horizontal="center"/>
      <protection locked="0"/>
    </xf>
    <xf numFmtId="167" fontId="8" fillId="0" borderId="17" xfId="0" applyNumberFormat="1" applyFont="1" applyBorder="1" applyAlignment="1" applyProtection="1">
      <alignment horizontal="center"/>
      <protection locked="0"/>
    </xf>
    <xf numFmtId="168" fontId="8" fillId="0" borderId="17" xfId="0" applyNumberFormat="1" applyFont="1" applyBorder="1" applyAlignment="1" applyProtection="1">
      <alignment horizontal="center"/>
      <protection locked="0"/>
    </xf>
    <xf numFmtId="169" fontId="8" fillId="0" borderId="17" xfId="0" applyNumberFormat="1" applyFont="1" applyBorder="1" applyAlignment="1">
      <alignment horizontal="center"/>
    </xf>
    <xf numFmtId="169" fontId="2" fillId="0" borderId="17" xfId="0" applyNumberFormat="1" applyFont="1" applyBorder="1" applyAlignment="1">
      <alignment horizontal="center"/>
    </xf>
    <xf numFmtId="39" fontId="2" fillId="0" borderId="17" xfId="0" applyNumberFormat="1" applyFont="1" applyBorder="1" applyAlignment="1">
      <alignment horizontal="center"/>
    </xf>
    <xf numFmtId="0" fontId="4" fillId="0" borderId="0" xfId="0" applyFont="1"/>
    <xf numFmtId="0" fontId="2" fillId="0" borderId="12" xfId="0" quotePrefix="1" applyFont="1" applyBorder="1" applyAlignment="1">
      <alignment horizontal="left"/>
    </xf>
    <xf numFmtId="0" fontId="18" fillId="2" borderId="0" xfId="0" applyFont="1" applyFill="1"/>
    <xf numFmtId="0" fontId="4" fillId="2" borderId="0" xfId="0" applyFont="1" applyFill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right"/>
    </xf>
    <xf numFmtId="0" fontId="1" fillId="2" borderId="0" xfId="0" applyFont="1" applyFill="1"/>
    <xf numFmtId="171" fontId="0" fillId="2" borderId="0" xfId="0" applyNumberFormat="1" applyFill="1"/>
    <xf numFmtId="1" fontId="16" fillId="0" borderId="0" xfId="0" applyNumberFormat="1" applyFont="1" applyProtection="1">
      <protection locked="0"/>
    </xf>
    <xf numFmtId="1" fontId="16" fillId="2" borderId="0" xfId="0" applyNumberFormat="1" applyFont="1" applyFill="1"/>
    <xf numFmtId="0" fontId="20" fillId="0" borderId="0" xfId="0" applyFont="1"/>
    <xf numFmtId="0" fontId="26" fillId="0" borderId="12" xfId="0" applyFont="1" applyBorder="1"/>
    <xf numFmtId="0" fontId="27" fillId="0" borderId="0" xfId="0" applyFont="1"/>
    <xf numFmtId="0" fontId="0" fillId="0" borderId="0" xfId="0" applyAlignment="1">
      <alignment vertical="center"/>
    </xf>
    <xf numFmtId="1" fontId="16" fillId="0" borderId="0" xfId="0" applyNumberFormat="1" applyFont="1" applyAlignment="1">
      <alignment horizontal="center"/>
    </xf>
    <xf numFmtId="0" fontId="29" fillId="0" borderId="0" xfId="0" applyFont="1"/>
    <xf numFmtId="0" fontId="0" fillId="0" borderId="0" xfId="0" applyProtection="1">
      <protection locked="0"/>
    </xf>
    <xf numFmtId="0" fontId="18" fillId="0" borderId="23" xfId="0" applyFont="1" applyBorder="1" applyProtection="1"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18" fillId="0" borderId="25" xfId="0" applyFont="1" applyBorder="1" applyProtection="1"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18" fillId="0" borderId="26" xfId="0" applyFont="1" applyBorder="1" applyProtection="1">
      <protection locked="0"/>
    </xf>
    <xf numFmtId="6" fontId="21" fillId="0" borderId="27" xfId="0" applyNumberFormat="1" applyFont="1" applyBorder="1" applyAlignment="1" applyProtection="1">
      <alignment horizontal="center"/>
      <protection locked="0"/>
    </xf>
    <xf numFmtId="6" fontId="21" fillId="0" borderId="28" xfId="0" applyNumberFormat="1" applyFont="1" applyBorder="1" applyAlignment="1" applyProtection="1">
      <alignment horizontal="center"/>
      <protection locked="0"/>
    </xf>
    <xf numFmtId="0" fontId="18" fillId="0" borderId="24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left" wrapText="1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20" fillId="0" borderId="0" xfId="0" applyFont="1" applyAlignment="1">
      <alignment horizontal="center"/>
    </xf>
    <xf numFmtId="0" fontId="25" fillId="0" borderId="7" xfId="2" quotePrefix="1" applyFont="1" applyBorder="1" applyAlignment="1">
      <alignment horizontal="center"/>
    </xf>
    <xf numFmtId="0" fontId="25" fillId="0" borderId="8" xfId="2" quotePrefix="1" applyFont="1" applyBorder="1" applyAlignment="1">
      <alignment horizontal="center"/>
    </xf>
    <xf numFmtId="49" fontId="28" fillId="0" borderId="0" xfId="0" applyNumberFormat="1" applyFont="1" applyAlignment="1">
      <alignment horizontal="left"/>
    </xf>
    <xf numFmtId="49" fontId="28" fillId="0" borderId="13" xfId="0" applyNumberFormat="1" applyFon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 xr:uid="{D5E5151D-7C37-4EC3-9C09-C9D5F3D31A9D}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2E75B6"/>
      <color rgb="FFFFC7CE"/>
      <color rgb="FFED7D31"/>
      <color rgb="FF9C0006"/>
      <color rgb="FF0070C0"/>
      <color rgb="FFFFCCFF"/>
      <color rgb="FFFF99FF"/>
      <color rgb="FFCC66FF"/>
      <color rgb="FFFF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gtank.com/product/pipe-pressure-drop-calculation-service-fre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tank.com/pipe-equivalent-length-calculator/?utm_source=Pipe+pressure+calc&amp;utm_medium=Excel+Sheet&amp;utm_campaign=Pipe+Equiv+Length+Calc&amp;utm_id=EXCEL1218202104" TargetMode="External"/><Relationship Id="rId2" Type="http://schemas.openxmlformats.org/officeDocument/2006/relationships/hyperlink" Target="https://www.engtank.com/product/fluid-viscosity-calculation-services/?utm_source=Pipe+pressure+calc&amp;utm_medium=Spreadsheet&amp;utm_campaign=Viscosity&amp;utm_id=EXCEL1218202101" TargetMode="External"/><Relationship Id="rId1" Type="http://schemas.openxmlformats.org/officeDocument/2006/relationships/hyperlink" Target="https://www.engtank.com/product/fluid-density-calculation-services/?utm_source=Pipe+pressure+calc&amp;utm_medium=Spreadsheet&amp;utm_campaign=Density&amp;utm_id=EXCEL12182021" TargetMode="External"/><Relationship Id="rId6" Type="http://schemas.openxmlformats.org/officeDocument/2006/relationships/hyperlink" Target="https://www.engtank.com/product/pipe-pressure-drop-calculation-service-free/" TargetMode="External"/><Relationship Id="rId5" Type="http://schemas.openxmlformats.org/officeDocument/2006/relationships/hyperlink" Target="https://www.engtank.com/product/pipe-pressure-drop-calculation-excel-sheet-free/" TargetMode="External"/><Relationship Id="rId4" Type="http://schemas.openxmlformats.org/officeDocument/2006/relationships/hyperlink" Target="https://www.engtank.com/get-pin-number-for-your-spreadsheet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tank.com/product/pipe-pressure-drop-calculation-excel-sheet-standard-developer/" TargetMode="External"/><Relationship Id="rId2" Type="http://schemas.openxmlformats.org/officeDocument/2006/relationships/hyperlink" Target="https://www.engtank.com/product/pipe-pressure-drop-calculation-excel-sheet-standard/" TargetMode="External"/><Relationship Id="rId1" Type="http://schemas.openxmlformats.org/officeDocument/2006/relationships/hyperlink" Target="https://www.engtank.com/product/pipe-pressure-drop-calculation-excel-sheet-free/" TargetMode="External"/><Relationship Id="rId4" Type="http://schemas.openxmlformats.org/officeDocument/2006/relationships/hyperlink" Target="https://www.engtank.com/product/pipe-pressure-drop-calculation-service-fr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6</xdr:row>
      <xdr:rowOff>38100</xdr:rowOff>
    </xdr:from>
    <xdr:to>
      <xdr:col>1</xdr:col>
      <xdr:colOff>828674</xdr:colOff>
      <xdr:row>8</xdr:row>
      <xdr:rowOff>123825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641A8A-31F3-4734-976B-97B3F40AD3B0}"/>
            </a:ext>
          </a:extLst>
        </xdr:cNvPr>
        <xdr:cNvSpPr/>
      </xdr:nvSpPr>
      <xdr:spPr>
        <a:xfrm>
          <a:off x="161924" y="1323975"/>
          <a:ext cx="2238375" cy="466725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10</xdr:row>
      <xdr:rowOff>10583</xdr:rowOff>
    </xdr:from>
    <xdr:to>
      <xdr:col>10</xdr:col>
      <xdr:colOff>571500</xdr:colOff>
      <xdr:row>11</xdr:row>
      <xdr:rowOff>148167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7A584A-94CD-4F6F-8143-CFAA2AC5E7E7}"/>
            </a:ext>
          </a:extLst>
        </xdr:cNvPr>
        <xdr:cNvSpPr/>
      </xdr:nvSpPr>
      <xdr:spPr>
        <a:xfrm>
          <a:off x="5816600" y="2172758"/>
          <a:ext cx="1631950" cy="328084"/>
        </a:xfrm>
        <a:prstGeom prst="round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GET DENSITY</a:t>
          </a:r>
          <a:r>
            <a:rPr lang="en-US" sz="1400" b="1" baseline="0"/>
            <a:t> DATA</a:t>
          </a:r>
          <a:endParaRPr lang="en-US" sz="1400" b="1"/>
        </a:p>
      </xdr:txBody>
    </xdr:sp>
    <xdr:clientData/>
  </xdr:twoCellAnchor>
  <xdr:twoCellAnchor>
    <xdr:from>
      <xdr:col>11</xdr:col>
      <xdr:colOff>42332</xdr:colOff>
      <xdr:row>10</xdr:row>
      <xdr:rowOff>10583</xdr:rowOff>
    </xdr:from>
    <xdr:to>
      <xdr:col>16</xdr:col>
      <xdr:colOff>42333</xdr:colOff>
      <xdr:row>11</xdr:row>
      <xdr:rowOff>148167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C7900D-D45A-4868-9859-CBC1834EF4CB}"/>
            </a:ext>
          </a:extLst>
        </xdr:cNvPr>
        <xdr:cNvSpPr/>
      </xdr:nvSpPr>
      <xdr:spPr>
        <a:xfrm>
          <a:off x="7262282" y="2115608"/>
          <a:ext cx="1790701" cy="328084"/>
        </a:xfrm>
        <a:prstGeom prst="round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GET VISCOSITY</a:t>
          </a:r>
          <a:r>
            <a:rPr lang="en-US" sz="1400" b="1" baseline="0"/>
            <a:t> DATA</a:t>
          </a:r>
          <a:endParaRPr lang="en-US" sz="1400" b="1"/>
        </a:p>
      </xdr:txBody>
    </xdr:sp>
    <xdr:clientData/>
  </xdr:twoCellAnchor>
  <xdr:twoCellAnchor>
    <xdr:from>
      <xdr:col>17</xdr:col>
      <xdr:colOff>607217</xdr:colOff>
      <xdr:row>10</xdr:row>
      <xdr:rowOff>47624</xdr:rowOff>
    </xdr:from>
    <xdr:to>
      <xdr:col>20</xdr:col>
      <xdr:colOff>511968</xdr:colOff>
      <xdr:row>11</xdr:row>
      <xdr:rowOff>142874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6243AC-5DDF-45AA-A58F-75D32C78686B}"/>
            </a:ext>
          </a:extLst>
        </xdr:cNvPr>
        <xdr:cNvSpPr/>
      </xdr:nvSpPr>
      <xdr:spPr>
        <a:xfrm>
          <a:off x="10227467" y="2152649"/>
          <a:ext cx="1885951" cy="285750"/>
        </a:xfrm>
        <a:prstGeom prst="round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Calculate</a:t>
          </a:r>
          <a:r>
            <a:rPr lang="en-US" sz="1100" b="1" baseline="0"/>
            <a:t> Equiv. Line Length</a:t>
          </a:r>
          <a:endParaRPr lang="en-US" sz="1100" b="1"/>
        </a:p>
      </xdr:txBody>
    </xdr:sp>
    <xdr:clientData/>
  </xdr:twoCellAnchor>
  <xdr:twoCellAnchor>
    <xdr:from>
      <xdr:col>5</xdr:col>
      <xdr:colOff>45243</xdr:colOff>
      <xdr:row>4</xdr:row>
      <xdr:rowOff>95251</xdr:rowOff>
    </xdr:from>
    <xdr:to>
      <xdr:col>6</xdr:col>
      <xdr:colOff>561975</xdr:colOff>
      <xdr:row>6</xdr:row>
      <xdr:rowOff>9525</xdr:rowOff>
    </xdr:to>
    <xdr:sp macro="" textlink="">
      <xdr:nvSpPr>
        <xdr:cNvPr id="4" name="Rectangle: Rounded Corners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5A9F3D-E107-2A2C-B264-EF7FD26497D8}"/>
            </a:ext>
          </a:extLst>
        </xdr:cNvPr>
        <xdr:cNvSpPr/>
      </xdr:nvSpPr>
      <xdr:spPr>
        <a:xfrm>
          <a:off x="3731418" y="981076"/>
          <a:ext cx="1126332" cy="342899"/>
        </a:xfrm>
        <a:prstGeom prst="roundRect">
          <a:avLst/>
        </a:prstGeom>
        <a:gradFill>
          <a:gsLst>
            <a:gs pos="0">
              <a:srgbClr val="FFC7CE">
                <a:lumMod val="80000"/>
              </a:srgbClr>
            </a:gs>
            <a:gs pos="48000">
              <a:srgbClr val="FFC7CE"/>
            </a:gs>
            <a:gs pos="100000">
              <a:srgbClr val="FFC7CE">
                <a:lumMod val="60000"/>
                <a:lumOff val="40000"/>
              </a:srgbClr>
            </a:gs>
          </a:gsLst>
          <a:lin ang="16200000" scaled="1"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 baseline="0">
              <a:solidFill>
                <a:srgbClr val="9C0006"/>
              </a:solidFill>
            </a:rPr>
            <a:t>GET PIN No.</a:t>
          </a:r>
          <a:endParaRPr lang="en-US" sz="1400" b="1">
            <a:solidFill>
              <a:srgbClr val="9C0006"/>
            </a:solidFill>
          </a:endParaRPr>
        </a:p>
      </xdr:txBody>
    </xdr:sp>
    <xdr:clientData/>
  </xdr:twoCellAnchor>
  <xdr:twoCellAnchor>
    <xdr:from>
      <xdr:col>5</xdr:col>
      <xdr:colOff>16668</xdr:colOff>
      <xdr:row>6</xdr:row>
      <xdr:rowOff>104776</xdr:rowOff>
    </xdr:from>
    <xdr:to>
      <xdr:col>8</xdr:col>
      <xdr:colOff>66675</xdr:colOff>
      <xdr:row>8</xdr:row>
      <xdr:rowOff>38101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9A1E4E-1D0E-B55D-80C1-7DF20404DDA5}"/>
            </a:ext>
          </a:extLst>
        </xdr:cNvPr>
        <xdr:cNvSpPr/>
      </xdr:nvSpPr>
      <xdr:spPr>
        <a:xfrm>
          <a:off x="3702843" y="1419226"/>
          <a:ext cx="2021682" cy="361950"/>
        </a:xfrm>
        <a:prstGeom prst="roundRect">
          <a:avLst/>
        </a:prstGeom>
        <a:gradFill>
          <a:gsLst>
            <a:gs pos="0">
              <a:srgbClr val="FFC7CE">
                <a:lumMod val="80000"/>
              </a:srgbClr>
            </a:gs>
            <a:gs pos="48000">
              <a:srgbClr val="FFC7CE"/>
            </a:gs>
            <a:gs pos="100000">
              <a:srgbClr val="FFC7CE">
                <a:lumMod val="60000"/>
                <a:lumOff val="40000"/>
              </a:srgbClr>
            </a:gs>
          </a:gsLst>
          <a:lin ang="16200000" scaled="1"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 baseline="0">
              <a:solidFill>
                <a:srgbClr val="9C0006"/>
              </a:solidFill>
            </a:rPr>
            <a:t>GET NEW SPREADSHEET</a:t>
          </a:r>
          <a:endParaRPr lang="en-US" sz="1400" b="1">
            <a:solidFill>
              <a:srgbClr val="9C0006"/>
            </a:solidFill>
          </a:endParaRPr>
        </a:p>
      </xdr:txBody>
    </xdr:sp>
    <xdr:clientData/>
  </xdr:twoCellAnchor>
  <xdr:twoCellAnchor>
    <xdr:from>
      <xdr:col>10</xdr:col>
      <xdr:colOff>406399</xdr:colOff>
      <xdr:row>5</xdr:row>
      <xdr:rowOff>162983</xdr:rowOff>
    </xdr:from>
    <xdr:to>
      <xdr:col>16</xdr:col>
      <xdr:colOff>47624</xdr:colOff>
      <xdr:row>7</xdr:row>
      <xdr:rowOff>142875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6F54764-45DD-F409-9F82-AFFADADA290D}"/>
            </a:ext>
          </a:extLst>
        </xdr:cNvPr>
        <xdr:cNvSpPr/>
      </xdr:nvSpPr>
      <xdr:spPr>
        <a:xfrm>
          <a:off x="7283449" y="1267883"/>
          <a:ext cx="2136775" cy="456142"/>
        </a:xfrm>
        <a:prstGeom prst="roundRect">
          <a:avLst/>
        </a:prstGeom>
        <a:gradFill>
          <a:gsLst>
            <a:gs pos="0">
              <a:srgbClr val="2E75B6"/>
            </a:gs>
            <a:gs pos="48000">
              <a:srgbClr val="2E75B6"/>
            </a:gs>
            <a:gs pos="100000">
              <a:srgbClr val="2E75B6">
                <a:lumMod val="60000"/>
                <a:lumOff val="40000"/>
              </a:srgbClr>
            </a:gs>
          </a:gsLst>
          <a:lin ang="16200000" scaled="1"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/>
            <a:t>GET EXPERT</a:t>
          </a:r>
          <a:r>
            <a:rPr lang="en-US" sz="2000" b="1" baseline="0"/>
            <a:t> HELP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38099</xdr:rowOff>
    </xdr:from>
    <xdr:to>
      <xdr:col>2</xdr:col>
      <xdr:colOff>600075</xdr:colOff>
      <xdr:row>3</xdr:row>
      <xdr:rowOff>314324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8B2397-6921-42C4-B06D-26404B957BFC}"/>
            </a:ext>
          </a:extLst>
        </xdr:cNvPr>
        <xdr:cNvSpPr/>
      </xdr:nvSpPr>
      <xdr:spPr>
        <a:xfrm>
          <a:off x="2314575" y="685799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3</xdr:col>
      <xdr:colOff>95250</xdr:colOff>
      <xdr:row>3</xdr:row>
      <xdr:rowOff>19050</xdr:rowOff>
    </xdr:from>
    <xdr:to>
      <xdr:col>3</xdr:col>
      <xdr:colOff>561975</xdr:colOff>
      <xdr:row>3</xdr:row>
      <xdr:rowOff>295275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C17989-9E73-4FF4-8C0B-A2BD997721D7}"/>
            </a:ext>
          </a:extLst>
        </xdr:cNvPr>
        <xdr:cNvSpPr/>
      </xdr:nvSpPr>
      <xdr:spPr>
        <a:xfrm>
          <a:off x="2971800" y="666750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5</xdr:col>
      <xdr:colOff>114300</xdr:colOff>
      <xdr:row>3</xdr:row>
      <xdr:rowOff>38100</xdr:rowOff>
    </xdr:from>
    <xdr:to>
      <xdr:col>5</xdr:col>
      <xdr:colOff>581025</xdr:colOff>
      <xdr:row>3</xdr:row>
      <xdr:rowOff>314325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D26470-8514-4888-8C9C-34C3F13B60D2}"/>
            </a:ext>
          </a:extLst>
        </xdr:cNvPr>
        <xdr:cNvSpPr/>
      </xdr:nvSpPr>
      <xdr:spPr>
        <a:xfrm>
          <a:off x="4314825" y="685800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6</xdr:col>
      <xdr:colOff>276225</xdr:colOff>
      <xdr:row>2</xdr:row>
      <xdr:rowOff>180975</xdr:rowOff>
    </xdr:from>
    <xdr:to>
      <xdr:col>10</xdr:col>
      <xdr:colOff>371475</xdr:colOff>
      <xdr:row>4</xdr:row>
      <xdr:rowOff>142875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AAD9CA-FE50-4026-9473-EFD536D23B19}"/>
            </a:ext>
          </a:extLst>
        </xdr:cNvPr>
        <xdr:cNvSpPr/>
      </xdr:nvSpPr>
      <xdr:spPr>
        <a:xfrm>
          <a:off x="5210175" y="628650"/>
          <a:ext cx="2533650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GET EXPERT HELP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tank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0882-D25F-403C-92C6-6AFFBC4AB639}">
  <dimension ref="A1:Z108"/>
  <sheetViews>
    <sheetView tabSelected="1" workbookViewId="0">
      <selection activeCell="F16" sqref="F16"/>
    </sheetView>
  </sheetViews>
  <sheetFormatPr defaultRowHeight="15" x14ac:dyDescent="0.25"/>
  <cols>
    <col min="1" max="1" width="23.5703125" customWidth="1"/>
    <col min="2" max="2" width="12.7109375" bestFit="1" customWidth="1"/>
    <col min="3" max="3" width="8.5703125" customWidth="1"/>
    <col min="4" max="4" width="10" bestFit="1" customWidth="1"/>
    <col min="5" max="5" width="9.85546875" bestFit="1" customWidth="1"/>
    <col min="6" max="6" width="11" bestFit="1" customWidth="1"/>
  </cols>
  <sheetData>
    <row r="1" spans="1:26" ht="26.25" x14ac:dyDescent="0.4">
      <c r="A1" s="135" t="s">
        <v>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x14ac:dyDescent="0.25">
      <c r="A3" s="115" t="s">
        <v>112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x14ac:dyDescent="0.25">
      <c r="A4" s="115" t="s">
        <v>109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x14ac:dyDescent="0.25">
      <c r="A5" s="115" t="s">
        <v>110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1:26" x14ac:dyDescent="0.25">
      <c r="A6" s="134" t="s">
        <v>111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6" x14ac:dyDescent="0.25">
      <c r="A7" s="13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 x14ac:dyDescent="0.25">
      <c r="A8" s="13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spans="1:26" x14ac:dyDescent="0.25">
      <c r="A9" s="13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spans="1:26" x14ac:dyDescent="0.25">
      <c r="A10" s="134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x14ac:dyDescent="0.25">
      <c r="A11" s="13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spans="1:26" x14ac:dyDescent="0.25">
      <c r="A12" s="13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spans="1:26" x14ac:dyDescent="0.25">
      <c r="A13" s="13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spans="1:26" x14ac:dyDescent="0.25">
      <c r="A14" s="13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1:26" x14ac:dyDescent="0.25">
      <c r="A15" s="13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26" x14ac:dyDescent="0.25">
      <c r="A16" s="13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x14ac:dyDescent="0.25">
      <c r="A17" s="13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x14ac:dyDescent="0.25">
      <c r="A18" s="13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x14ac:dyDescent="0.25">
      <c r="A19" s="13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x14ac:dyDescent="0.25">
      <c r="A20" s="13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x14ac:dyDescent="0.25">
      <c r="A21" s="13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x14ac:dyDescent="0.25">
      <c r="A22" s="13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 x14ac:dyDescent="0.25">
      <c r="A23" s="13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x14ac:dyDescent="0.25">
      <c r="A24" s="13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x14ac:dyDescent="0.25">
      <c r="A25" s="13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x14ac:dyDescent="0.25">
      <c r="A26" s="13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x14ac:dyDescent="0.25">
      <c r="A27" s="13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x14ac:dyDescent="0.25">
      <c r="A28" s="13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x14ac:dyDescent="0.25">
      <c r="A29" s="13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x14ac:dyDescent="0.25">
      <c r="A30" s="13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x14ac:dyDescent="0.25">
      <c r="A31" s="13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x14ac:dyDescent="0.25">
      <c r="A32" s="13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x14ac:dyDescent="0.25">
      <c r="A33" s="13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x14ac:dyDescent="0.25">
      <c r="A34" s="13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x14ac:dyDescent="0.25">
      <c r="A35" s="112"/>
    </row>
    <row r="36" spans="1:26" x14ac:dyDescent="0.25">
      <c r="A36" s="112"/>
    </row>
    <row r="37" spans="1:26" x14ac:dyDescent="0.25">
      <c r="A37" s="112"/>
    </row>
    <row r="38" spans="1:26" x14ac:dyDescent="0.25">
      <c r="A38" s="112"/>
    </row>
    <row r="39" spans="1:26" x14ac:dyDescent="0.25">
      <c r="A39" s="112"/>
    </row>
    <row r="40" spans="1:26" x14ac:dyDescent="0.25">
      <c r="A40" s="112"/>
    </row>
    <row r="41" spans="1:26" x14ac:dyDescent="0.25">
      <c r="A41" s="112"/>
    </row>
    <row r="42" spans="1:26" x14ac:dyDescent="0.25">
      <c r="A42" s="112"/>
    </row>
    <row r="43" spans="1:26" x14ac:dyDescent="0.25">
      <c r="A43" s="112"/>
    </row>
    <row r="44" spans="1:26" x14ac:dyDescent="0.25">
      <c r="A44" s="112"/>
    </row>
    <row r="45" spans="1:26" x14ac:dyDescent="0.25">
      <c r="A45" s="112"/>
    </row>
    <row r="46" spans="1:26" x14ac:dyDescent="0.25">
      <c r="A46" s="112"/>
    </row>
    <row r="47" spans="1:26" x14ac:dyDescent="0.25">
      <c r="A47" s="112"/>
    </row>
    <row r="48" spans="1:26" x14ac:dyDescent="0.25">
      <c r="A48" s="112"/>
    </row>
    <row r="49" spans="1:1" x14ac:dyDescent="0.25">
      <c r="A49" s="112"/>
    </row>
    <row r="50" spans="1:1" x14ac:dyDescent="0.25">
      <c r="A50" s="112"/>
    </row>
    <row r="51" spans="1:1" x14ac:dyDescent="0.25">
      <c r="A51" s="112"/>
    </row>
    <row r="52" spans="1:1" x14ac:dyDescent="0.25">
      <c r="A52" s="112"/>
    </row>
    <row r="53" spans="1:1" x14ac:dyDescent="0.25">
      <c r="A53" s="112"/>
    </row>
    <row r="54" spans="1:1" x14ac:dyDescent="0.25">
      <c r="A54" s="112"/>
    </row>
    <row r="55" spans="1:1" x14ac:dyDescent="0.25">
      <c r="A55" s="112"/>
    </row>
    <row r="56" spans="1:1" x14ac:dyDescent="0.25">
      <c r="A56" s="112"/>
    </row>
    <row r="57" spans="1:1" x14ac:dyDescent="0.25">
      <c r="A57" s="112"/>
    </row>
    <row r="58" spans="1:1" x14ac:dyDescent="0.25">
      <c r="A58" s="112"/>
    </row>
    <row r="59" spans="1:1" x14ac:dyDescent="0.25">
      <c r="A59" s="112"/>
    </row>
    <row r="60" spans="1:1" x14ac:dyDescent="0.25">
      <c r="A60" s="112"/>
    </row>
    <row r="61" spans="1:1" x14ac:dyDescent="0.25">
      <c r="A61" s="112"/>
    </row>
    <row r="62" spans="1:1" x14ac:dyDescent="0.25">
      <c r="A62" s="112"/>
    </row>
    <row r="63" spans="1:1" x14ac:dyDescent="0.25">
      <c r="A63" s="112"/>
    </row>
    <row r="64" spans="1:1" x14ac:dyDescent="0.25">
      <c r="A64" s="112"/>
    </row>
    <row r="65" spans="1:1" x14ac:dyDescent="0.25">
      <c r="A65" s="112"/>
    </row>
    <row r="66" spans="1:1" x14ac:dyDescent="0.25">
      <c r="A66" s="112"/>
    </row>
    <row r="67" spans="1:1" x14ac:dyDescent="0.25">
      <c r="A67" s="112"/>
    </row>
    <row r="68" spans="1:1" x14ac:dyDescent="0.25">
      <c r="A68" s="112"/>
    </row>
    <row r="69" spans="1:1" x14ac:dyDescent="0.25">
      <c r="A69" s="112"/>
    </row>
    <row r="70" spans="1:1" x14ac:dyDescent="0.25">
      <c r="A70" s="112"/>
    </row>
    <row r="71" spans="1:1" x14ac:dyDescent="0.25">
      <c r="A71" s="112"/>
    </row>
    <row r="72" spans="1:1" x14ac:dyDescent="0.25">
      <c r="A72" s="112"/>
    </row>
    <row r="73" spans="1:1" x14ac:dyDescent="0.25">
      <c r="A73" s="112"/>
    </row>
    <row r="74" spans="1:1" x14ac:dyDescent="0.25">
      <c r="A74" s="112"/>
    </row>
    <row r="75" spans="1:1" x14ac:dyDescent="0.25">
      <c r="A75" s="112"/>
    </row>
    <row r="76" spans="1:1" x14ac:dyDescent="0.25">
      <c r="A76" s="112"/>
    </row>
    <row r="77" spans="1:1" x14ac:dyDescent="0.25">
      <c r="A77" s="112"/>
    </row>
    <row r="78" spans="1:1" x14ac:dyDescent="0.25">
      <c r="A78" s="112"/>
    </row>
    <row r="79" spans="1:1" x14ac:dyDescent="0.25">
      <c r="A79" s="112"/>
    </row>
    <row r="80" spans="1:1" x14ac:dyDescent="0.25">
      <c r="A80" s="112"/>
    </row>
    <row r="81" spans="1:1" x14ac:dyDescent="0.25">
      <c r="A81" s="112"/>
    </row>
    <row r="82" spans="1:1" x14ac:dyDescent="0.25">
      <c r="A82" s="112"/>
    </row>
    <row r="83" spans="1:1" x14ac:dyDescent="0.25">
      <c r="A83" s="112"/>
    </row>
    <row r="84" spans="1:1" x14ac:dyDescent="0.25">
      <c r="A84" s="112"/>
    </row>
    <row r="85" spans="1:1" x14ac:dyDescent="0.25">
      <c r="A85" s="112"/>
    </row>
    <row r="86" spans="1:1" x14ac:dyDescent="0.25">
      <c r="A86" s="112"/>
    </row>
    <row r="87" spans="1:1" x14ac:dyDescent="0.25">
      <c r="A87" s="112"/>
    </row>
    <row r="88" spans="1:1" x14ac:dyDescent="0.25">
      <c r="A88" s="112"/>
    </row>
    <row r="89" spans="1:1" x14ac:dyDescent="0.25">
      <c r="A89" s="112"/>
    </row>
    <row r="90" spans="1:1" x14ac:dyDescent="0.25">
      <c r="A90" s="112"/>
    </row>
    <row r="91" spans="1:1" x14ac:dyDescent="0.25">
      <c r="A91" s="112"/>
    </row>
    <row r="92" spans="1:1" x14ac:dyDescent="0.25">
      <c r="A92" s="112"/>
    </row>
    <row r="93" spans="1:1" x14ac:dyDescent="0.25">
      <c r="A93" s="112"/>
    </row>
    <row r="94" spans="1:1" x14ac:dyDescent="0.25">
      <c r="A94" s="112"/>
    </row>
    <row r="95" spans="1:1" x14ac:dyDescent="0.25">
      <c r="A95" s="112"/>
    </row>
    <row r="96" spans="1:1" x14ac:dyDescent="0.25">
      <c r="A96" s="112"/>
    </row>
    <row r="97" spans="1:11" x14ac:dyDescent="0.25">
      <c r="A97" s="112"/>
    </row>
    <row r="98" spans="1:11" x14ac:dyDescent="0.25">
      <c r="A98" s="112"/>
    </row>
    <row r="99" spans="1:11" x14ac:dyDescent="0.25">
      <c r="A99" s="112"/>
    </row>
    <row r="100" spans="1:11" ht="26.25" hidden="1" x14ac:dyDescent="0.4">
      <c r="A100" s="136" t="str">
        <f ca="1">IF(Expiration="No",  "", IF(Expiration="New", "New User: Get PIN No. Below, Enter at Right ", "Spreadsheet Expired, Get A New One Below."))</f>
        <v xml:space="preserve">New User: Get PIN No. Below, Enter at Right </v>
      </c>
      <c r="B100" s="136"/>
      <c r="C100" s="136"/>
      <c r="D100" s="136"/>
      <c r="E100" s="136"/>
      <c r="F100" s="136"/>
      <c r="G100" s="136"/>
      <c r="H100" s="136"/>
      <c r="I100" s="109"/>
      <c r="J100" s="109"/>
      <c r="K100" s="109"/>
    </row>
    <row r="101" spans="1:11" ht="15.75" hidden="1" x14ac:dyDescent="0.25">
      <c r="A101" s="100" t="s">
        <v>56</v>
      </c>
      <c r="B101" s="100">
        <f>ID</f>
        <v>10002</v>
      </c>
    </row>
    <row r="102" spans="1:11" ht="18.75" hidden="1" x14ac:dyDescent="0.3">
      <c r="A102" s="101" t="s">
        <v>3</v>
      </c>
      <c r="B102" s="108">
        <f>PIN</f>
        <v>0</v>
      </c>
    </row>
    <row r="103" spans="1:11" hidden="1" x14ac:dyDescent="0.25">
      <c r="A103" s="102" t="s">
        <v>1</v>
      </c>
      <c r="B103" s="103">
        <f>(B102-B101*1111)/3</f>
        <v>-3704074</v>
      </c>
    </row>
    <row r="104" spans="1:11" hidden="1" x14ac:dyDescent="0.25">
      <c r="A104" s="102" t="s">
        <v>57</v>
      </c>
      <c r="B104" s="104" t="str">
        <f ca="1">IF(AND(B103&gt;(TODAY()-B106), B103&lt;(TODAY()+B106)), "No", IF(B102=0, "New","Yes"))</f>
        <v>New</v>
      </c>
    </row>
    <row r="105" spans="1:11" hidden="1" x14ac:dyDescent="0.25">
      <c r="A105" s="102" t="s">
        <v>58</v>
      </c>
      <c r="B105" s="102">
        <f ca="1">IF(AND(B103&gt;(TODAY()-B106), B103&lt;(TODAY()+B106)), 1, 0)</f>
        <v>0</v>
      </c>
    </row>
    <row r="106" spans="1:11" hidden="1" x14ac:dyDescent="0.25">
      <c r="A106" s="102" t="s">
        <v>60</v>
      </c>
      <c r="B106" s="105">
        <f>EXP</f>
        <v>7</v>
      </c>
    </row>
    <row r="107" spans="1:11" hidden="1" x14ac:dyDescent="0.25">
      <c r="A107" s="102" t="s">
        <v>2</v>
      </c>
      <c r="B107" s="106">
        <f ca="1">B103+B106-TODAY()</f>
        <v>-3748989</v>
      </c>
    </row>
    <row r="108" spans="1:11" hidden="1" x14ac:dyDescent="0.25"/>
  </sheetData>
  <sheetProtection algorithmName="SHA-512" hashValue="vpjFtD0Age7SuVQ7Q/foxUBJitT7kkPa+6pRblylA2OWeZUff1PW5m9XGpJIksV8wsA5MEBx5xiHB9o0XGHsAA==" saltValue="3NdDhv94f87f0jNeJL6fWg==" spinCount="100000" sheet="1" selectLockedCells="1"/>
  <mergeCells count="1">
    <mergeCell ref="A100:H100"/>
  </mergeCells>
  <conditionalFormatting sqref="A100">
    <cfRule type="containsText" dxfId="1" priority="3" operator="containsText" text="get">
      <formula>NOT(ISERROR(SEARCH("get",A100)))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2243-9A92-4908-A020-E976509FFC61}">
  <dimension ref="A1:BB46"/>
  <sheetViews>
    <sheetView zoomScaleNormal="100" workbookViewId="0">
      <selection activeCell="J28" sqref="J28"/>
    </sheetView>
  </sheetViews>
  <sheetFormatPr defaultRowHeight="15" x14ac:dyDescent="0.25"/>
  <cols>
    <col min="1" max="1" width="6" customWidth="1"/>
    <col min="2" max="2" width="15.42578125" bestFit="1" customWidth="1"/>
    <col min="3" max="3" width="10.42578125" customWidth="1"/>
    <col min="4" max="4" width="14.28515625" bestFit="1" customWidth="1"/>
    <col min="7" max="7" width="10.42578125" customWidth="1"/>
    <col min="8" max="8" width="10" bestFit="1" customWidth="1"/>
    <col min="13" max="13" width="10.140625" bestFit="1" customWidth="1"/>
    <col min="14" max="14" width="8.85546875" customWidth="1"/>
    <col min="15" max="15" width="0.140625" customWidth="1"/>
    <col min="16" max="16" width="8.7109375" hidden="1" customWidth="1"/>
    <col min="19" max="19" width="11.42578125" bestFit="1" customWidth="1"/>
    <col min="21" max="21" width="11.28515625" bestFit="1" customWidth="1"/>
  </cols>
  <sheetData>
    <row r="1" spans="1:54" ht="21" x14ac:dyDescent="0.35">
      <c r="A1" s="137" t="s">
        <v>55</v>
      </c>
      <c r="B1" s="138"/>
      <c r="C1" s="138"/>
      <c r="D1" s="1"/>
      <c r="E1" s="1"/>
      <c r="F1" s="1"/>
      <c r="G1" s="2"/>
      <c r="H1" s="2"/>
      <c r="I1" s="2"/>
      <c r="J1" s="3"/>
      <c r="K1" s="4" t="s">
        <v>4</v>
      </c>
      <c r="L1" s="5"/>
      <c r="M1" s="6"/>
      <c r="N1" s="6"/>
      <c r="O1" s="6"/>
      <c r="P1" s="6"/>
      <c r="Q1" s="7"/>
      <c r="R1" s="6"/>
      <c r="S1" s="8" t="s">
        <v>5</v>
      </c>
      <c r="T1" s="9" t="s">
        <v>6</v>
      </c>
      <c r="U1" s="10" t="s">
        <v>7</v>
      </c>
      <c r="BB1" s="11"/>
    </row>
    <row r="2" spans="1:54" ht="21" x14ac:dyDescent="0.35">
      <c r="A2" s="114" t="s">
        <v>0</v>
      </c>
      <c r="B2" s="113">
        <v>10002</v>
      </c>
      <c r="C2" s="114" t="s">
        <v>90</v>
      </c>
      <c r="D2" s="107"/>
      <c r="E2" s="139" t="str">
        <f ca="1">Warning</f>
        <v xml:space="preserve">New User: Get PIN No. Below, Enter at Right </v>
      </c>
      <c r="F2" s="139"/>
      <c r="G2" s="139"/>
      <c r="H2" s="139"/>
      <c r="I2" s="139"/>
      <c r="J2" s="140"/>
      <c r="K2" s="16" t="s">
        <v>8</v>
      </c>
      <c r="L2" s="17"/>
      <c r="M2" s="18"/>
      <c r="N2" s="18"/>
      <c r="O2" s="18"/>
      <c r="P2" s="18"/>
      <c r="Q2" s="19"/>
      <c r="R2" s="18"/>
      <c r="S2" s="20"/>
      <c r="T2" s="20"/>
      <c r="U2" s="21"/>
      <c r="BB2" s="22"/>
    </row>
    <row r="3" spans="1:54" ht="15.75" x14ac:dyDescent="0.25">
      <c r="A3" s="110" t="s">
        <v>91</v>
      </c>
      <c r="B3" s="111">
        <v>7</v>
      </c>
      <c r="D3" s="14"/>
      <c r="E3" s="14"/>
      <c r="F3" s="14"/>
      <c r="G3" s="14"/>
      <c r="H3" s="14"/>
      <c r="I3" s="14"/>
      <c r="J3" s="15"/>
      <c r="K3" s="16" t="s">
        <v>10</v>
      </c>
      <c r="L3" s="17"/>
      <c r="M3" s="18"/>
      <c r="N3" s="18"/>
      <c r="O3" s="18"/>
      <c r="P3" s="18"/>
      <c r="Q3" s="19"/>
      <c r="R3" s="18"/>
      <c r="S3" s="20"/>
      <c r="T3" s="20"/>
      <c r="U3" s="21"/>
    </row>
    <row r="4" spans="1:54" ht="16.5" thickBot="1" x14ac:dyDescent="0.3">
      <c r="A4" s="12" t="s">
        <v>9</v>
      </c>
      <c r="B4" s="23"/>
      <c r="C4" s="23"/>
      <c r="D4" s="23"/>
      <c r="E4" s="23"/>
      <c r="F4" s="23"/>
      <c r="G4" s="23"/>
      <c r="H4" s="25"/>
      <c r="I4" s="25"/>
      <c r="J4" s="26"/>
      <c r="K4" s="27"/>
      <c r="L4" s="23"/>
      <c r="M4" s="28"/>
      <c r="N4" s="28"/>
      <c r="O4" s="28"/>
      <c r="P4" s="28"/>
      <c r="Q4" s="29"/>
      <c r="R4" s="28"/>
      <c r="S4" s="30"/>
      <c r="T4" s="30"/>
      <c r="U4" s="31"/>
      <c r="Y4" s="32"/>
    </row>
    <row r="5" spans="1:54" x14ac:dyDescent="0.25">
      <c r="A5" s="33"/>
      <c r="B5" s="1"/>
      <c r="C5" s="34"/>
      <c r="D5" s="1"/>
      <c r="E5" s="35"/>
      <c r="F5" s="35"/>
      <c r="G5" s="35"/>
      <c r="H5" s="35"/>
      <c r="I5" s="35"/>
      <c r="J5" s="35"/>
      <c r="K5" s="1"/>
      <c r="L5" s="1"/>
      <c r="M5" s="36"/>
      <c r="N5" s="36"/>
      <c r="O5" s="37"/>
      <c r="P5" s="38"/>
      <c r="Q5" s="39"/>
      <c r="R5" s="39"/>
      <c r="S5" s="39"/>
      <c r="T5" s="35"/>
      <c r="U5" s="40"/>
    </row>
    <row r="6" spans="1:54" ht="18.75" x14ac:dyDescent="0.3">
      <c r="A6" s="46"/>
      <c r="B6" s="13"/>
      <c r="D6" s="44"/>
      <c r="E6" s="13"/>
      <c r="F6" s="13"/>
      <c r="G6" s="98"/>
      <c r="H6" s="47"/>
      <c r="I6" s="41"/>
      <c r="J6" s="42"/>
      <c r="L6" s="13"/>
      <c r="M6" s="13"/>
      <c r="N6" s="13"/>
      <c r="O6" s="13"/>
      <c r="P6" s="13"/>
      <c r="Q6" s="13"/>
      <c r="R6" s="13"/>
      <c r="S6" s="43"/>
      <c r="T6" s="44"/>
      <c r="U6" s="45"/>
    </row>
    <row r="7" spans="1:54" ht="18.75" x14ac:dyDescent="0.3">
      <c r="A7" s="46" t="s">
        <v>11</v>
      </c>
      <c r="B7" s="13"/>
      <c r="D7" s="44"/>
      <c r="E7" s="13"/>
      <c r="F7" s="13"/>
      <c r="G7" s="98"/>
      <c r="H7" s="47"/>
      <c r="I7" s="41"/>
      <c r="J7" s="42"/>
      <c r="L7" s="48"/>
      <c r="M7" s="49"/>
      <c r="N7" s="49"/>
      <c r="O7" s="49"/>
      <c r="P7" s="50"/>
      <c r="Q7" s="43"/>
      <c r="R7" s="43"/>
      <c r="S7" s="43"/>
      <c r="T7" s="44"/>
      <c r="U7" s="45"/>
    </row>
    <row r="8" spans="1:54" x14ac:dyDescent="0.25">
      <c r="A8" s="51" t="s">
        <v>12</v>
      </c>
      <c r="B8" s="13"/>
      <c r="D8" s="44"/>
      <c r="E8" s="44"/>
      <c r="F8" s="44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/>
    </row>
    <row r="9" spans="1:54" ht="15.75" x14ac:dyDescent="0.25">
      <c r="A9" s="54" t="s">
        <v>13</v>
      </c>
      <c r="B9" s="55">
        <v>1.4999999999999999E-4</v>
      </c>
      <c r="C9" s="13"/>
      <c r="D9" s="44"/>
      <c r="E9" s="44"/>
      <c r="F9" s="44"/>
      <c r="G9" s="56"/>
      <c r="H9" s="57"/>
      <c r="I9" s="50"/>
      <c r="J9" s="44"/>
      <c r="K9" s="13"/>
      <c r="L9" s="48"/>
      <c r="M9" s="49"/>
      <c r="N9" s="49"/>
      <c r="O9" s="49"/>
      <c r="P9" s="49"/>
      <c r="Q9" s="43"/>
      <c r="R9" s="43"/>
      <c r="S9" s="43"/>
      <c r="T9" s="44"/>
      <c r="U9" s="45"/>
    </row>
    <row r="10" spans="1:54" x14ac:dyDescent="0.25">
      <c r="A10" s="99" t="s">
        <v>89</v>
      </c>
      <c r="E10" s="44"/>
      <c r="F10" s="44"/>
      <c r="G10" s="44"/>
      <c r="H10" s="58"/>
      <c r="I10" s="44"/>
      <c r="J10" s="44"/>
      <c r="K10" s="44"/>
      <c r="L10" s="44"/>
      <c r="M10" s="59"/>
      <c r="N10" s="44"/>
      <c r="O10" s="44"/>
      <c r="P10" s="44"/>
      <c r="Q10" s="50"/>
      <c r="R10" s="50"/>
      <c r="S10" s="44"/>
      <c r="T10" s="44"/>
      <c r="U10" s="45"/>
    </row>
    <row r="11" spans="1:54" x14ac:dyDescent="0.25">
      <c r="A11" s="99" t="s">
        <v>107</v>
      </c>
      <c r="B11" s="13"/>
      <c r="C11" s="44"/>
      <c r="D11" s="44"/>
      <c r="E11" s="44"/>
      <c r="F11" s="44"/>
      <c r="G11" s="44"/>
      <c r="H11" s="50"/>
      <c r="I11" s="44"/>
      <c r="J11" s="60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</row>
    <row r="12" spans="1:54" x14ac:dyDescent="0.25">
      <c r="A12" s="61"/>
      <c r="B12" s="62"/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</row>
    <row r="13" spans="1:54" x14ac:dyDescent="0.25">
      <c r="A13" s="51"/>
      <c r="B13" s="13"/>
      <c r="C13" s="44"/>
      <c r="D13" s="44"/>
      <c r="E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 t="s">
        <v>14</v>
      </c>
      <c r="T13" s="44" t="s">
        <v>15</v>
      </c>
      <c r="U13" s="45"/>
      <c r="AB13" s="65"/>
    </row>
    <row r="14" spans="1:54" x14ac:dyDescent="0.25">
      <c r="A14" s="66" t="s">
        <v>16</v>
      </c>
      <c r="B14" s="44" t="s">
        <v>17</v>
      </c>
      <c r="C14" s="44" t="s">
        <v>18</v>
      </c>
      <c r="D14" s="44" t="s">
        <v>19</v>
      </c>
      <c r="E14" s="44" t="s">
        <v>20</v>
      </c>
      <c r="F14" s="44" t="s">
        <v>21</v>
      </c>
      <c r="G14" s="44" t="s">
        <v>0</v>
      </c>
      <c r="H14" s="44" t="s">
        <v>22</v>
      </c>
      <c r="I14" s="44" t="s">
        <v>23</v>
      </c>
      <c r="J14" s="44" t="s">
        <v>24</v>
      </c>
      <c r="K14" s="44" t="s">
        <v>25</v>
      </c>
      <c r="L14" s="44" t="s">
        <v>26</v>
      </c>
      <c r="M14" s="44" t="s">
        <v>27</v>
      </c>
      <c r="N14" s="44" t="s">
        <v>27</v>
      </c>
      <c r="O14" s="44" t="s">
        <v>28</v>
      </c>
      <c r="P14" s="44" t="s">
        <v>29</v>
      </c>
      <c r="Q14" s="44" t="s">
        <v>30</v>
      </c>
      <c r="R14" s="44" t="s">
        <v>30</v>
      </c>
      <c r="S14" s="44" t="s">
        <v>31</v>
      </c>
      <c r="T14" s="44" t="s">
        <v>30</v>
      </c>
      <c r="U14" s="67" t="s">
        <v>32</v>
      </c>
    </row>
    <row r="15" spans="1:54" ht="15.75" thickBot="1" x14ac:dyDescent="0.3">
      <c r="A15" s="68" t="s">
        <v>8</v>
      </c>
      <c r="B15" s="69" t="s">
        <v>8</v>
      </c>
      <c r="C15" s="69"/>
      <c r="D15" s="69"/>
      <c r="E15" s="69" t="s">
        <v>33</v>
      </c>
      <c r="F15" s="69" t="s">
        <v>34</v>
      </c>
      <c r="G15" s="69" t="s">
        <v>35</v>
      </c>
      <c r="H15" s="69" t="s">
        <v>36</v>
      </c>
      <c r="I15" s="69" t="s">
        <v>37</v>
      </c>
      <c r="J15" s="69" t="s">
        <v>38</v>
      </c>
      <c r="K15" s="69" t="s">
        <v>39</v>
      </c>
      <c r="L15" s="69" t="s">
        <v>40</v>
      </c>
      <c r="M15" s="69" t="s">
        <v>41</v>
      </c>
      <c r="N15" s="69" t="s">
        <v>42</v>
      </c>
      <c r="O15" s="69"/>
      <c r="P15" s="69"/>
      <c r="Q15" s="69" t="s">
        <v>43</v>
      </c>
      <c r="R15" s="69" t="s">
        <v>44</v>
      </c>
      <c r="S15" s="69" t="s">
        <v>45</v>
      </c>
      <c r="T15" s="69" t="s">
        <v>46</v>
      </c>
      <c r="U15" s="70"/>
    </row>
    <row r="16" spans="1:54" ht="15.75" thickTop="1" x14ac:dyDescent="0.25">
      <c r="A16" s="71"/>
      <c r="B16" s="72"/>
      <c r="C16" s="73"/>
      <c r="D16" s="73"/>
      <c r="E16" s="73"/>
      <c r="F16" s="73"/>
      <c r="G16" s="74"/>
      <c r="H16" s="75"/>
      <c r="I16" s="76"/>
      <c r="J16" s="75"/>
      <c r="K16" s="77"/>
      <c r="L16" s="78"/>
      <c r="M16" s="79"/>
      <c r="N16" s="79"/>
      <c r="O16" s="79"/>
      <c r="P16" s="79"/>
      <c r="Q16" s="80"/>
      <c r="R16" s="80"/>
      <c r="S16" s="75"/>
      <c r="T16" s="79"/>
      <c r="U16" s="81"/>
    </row>
    <row r="17" spans="1:21" x14ac:dyDescent="0.25">
      <c r="A17" s="71" t="s">
        <v>47</v>
      </c>
      <c r="B17" s="72" t="s">
        <v>61</v>
      </c>
      <c r="C17" s="73" t="s">
        <v>48</v>
      </c>
      <c r="D17" s="73" t="s">
        <v>49</v>
      </c>
      <c r="E17" s="73" t="s">
        <v>50</v>
      </c>
      <c r="F17" s="73" t="s">
        <v>51</v>
      </c>
      <c r="G17" s="74">
        <v>13.124000000000001</v>
      </c>
      <c r="H17" s="75">
        <v>165000</v>
      </c>
      <c r="I17" s="73" t="s">
        <v>52</v>
      </c>
      <c r="J17" s="73" t="s">
        <v>53</v>
      </c>
      <c r="K17" s="82">
        <v>0.57399999999999995</v>
      </c>
      <c r="L17" s="74">
        <v>2.0299999999999999E-2</v>
      </c>
      <c r="M17" s="83" t="e">
        <f t="shared" ref="M17:M45" ca="1" si="0">IF(H17*4*144/(3600*K17*PI()*G17^2)/EC&gt;=2000,"-",H17*4*144/(3600*K17*PI()*G17^2)/EC)</f>
        <v>#DIV/0!</v>
      </c>
      <c r="N17" s="83" t="str">
        <f ca="1">IFERROR(M17*0.3048,"-")</f>
        <v>-</v>
      </c>
      <c r="O17" s="84" t="e">
        <f ca="1">(G17/12)*M17*K17*10^4/(L17*6.72)</f>
        <v>#DIV/0!</v>
      </c>
      <c r="P17" s="85" t="e">
        <f t="shared" ref="P17:P45" ca="1" si="1">0.0055*(1+(20000*Roughness*12/G17+10^6/O17)^0.3333)</f>
        <v>#DIV/0!</v>
      </c>
      <c r="Q17" s="86" t="str">
        <f ca="1">IFERROR(0.0003365*P17*H17^2/(G17^5*K17), "-")</f>
        <v>-</v>
      </c>
      <c r="R17" s="86" t="str">
        <f ca="1">IFERROR(Q17*6.895/0.3048,"-")</f>
        <v>-</v>
      </c>
      <c r="S17" s="75">
        <v>30677</v>
      </c>
      <c r="T17" s="83" t="str">
        <f ca="1">IFERROR(Q17*S17/100, "-")</f>
        <v>-</v>
      </c>
      <c r="U17" s="87" t="s">
        <v>54</v>
      </c>
    </row>
    <row r="18" spans="1:21" x14ac:dyDescent="0.25">
      <c r="A18" s="71" t="s">
        <v>62</v>
      </c>
      <c r="B18" s="72"/>
      <c r="C18" s="73"/>
      <c r="D18" s="73"/>
      <c r="E18" s="73"/>
      <c r="F18" s="73"/>
      <c r="G18" s="74">
        <v>1E-4</v>
      </c>
      <c r="H18" s="75">
        <v>0.1</v>
      </c>
      <c r="I18" s="73"/>
      <c r="J18" s="73"/>
      <c r="K18" s="82">
        <v>1.0000000000000001E-5</v>
      </c>
      <c r="L18" s="74">
        <v>0</v>
      </c>
      <c r="M18" s="83" t="e">
        <f t="shared" ca="1" si="0"/>
        <v>#DIV/0!</v>
      </c>
      <c r="N18" s="83" t="str">
        <f ca="1">IFERROR(M18*0.3048,"-")</f>
        <v>-</v>
      </c>
      <c r="O18" s="84" t="e">
        <f ca="1">(G18/12)*M18*K18*10^4/(L18*6.72)</f>
        <v>#DIV/0!</v>
      </c>
      <c r="P18" s="85" t="e">
        <f t="shared" ca="1" si="1"/>
        <v>#DIV/0!</v>
      </c>
      <c r="Q18" s="86" t="str">
        <f ca="1">IFERROR(0.0003365*P18*H18^2/(G18^5*K18), "-")</f>
        <v>-</v>
      </c>
      <c r="R18" s="86" t="str">
        <f ca="1">IFERROR(Q18*6.895/0.3048,"-")</f>
        <v>-</v>
      </c>
      <c r="S18" s="75"/>
      <c r="T18" s="83" t="str">
        <f ca="1">IFERROR(Q18*S18/100, "-")</f>
        <v>-</v>
      </c>
      <c r="U18" s="87"/>
    </row>
    <row r="19" spans="1:21" x14ac:dyDescent="0.25">
      <c r="A19" s="71" t="s">
        <v>63</v>
      </c>
      <c r="B19" s="72"/>
      <c r="C19" s="73"/>
      <c r="D19" s="73"/>
      <c r="E19" s="73"/>
      <c r="F19" s="73"/>
      <c r="G19" s="74">
        <v>1E-4</v>
      </c>
      <c r="H19" s="75">
        <v>0.1</v>
      </c>
      <c r="I19" s="73"/>
      <c r="J19" s="73"/>
      <c r="K19" s="82">
        <v>1.0000000000000001E-5</v>
      </c>
      <c r="L19" s="74">
        <v>0</v>
      </c>
      <c r="M19" s="83" t="e">
        <f t="shared" ca="1" si="0"/>
        <v>#DIV/0!</v>
      </c>
      <c r="N19" s="83" t="str">
        <f ca="1">IFERROR(M19*0.3048,"-")</f>
        <v>-</v>
      </c>
      <c r="O19" s="84" t="e">
        <f ca="1">(G19/12)*M19*K19*10^4/(L19*6.72)</f>
        <v>#DIV/0!</v>
      </c>
      <c r="P19" s="85" t="e">
        <f t="shared" ca="1" si="1"/>
        <v>#DIV/0!</v>
      </c>
      <c r="Q19" s="86" t="str">
        <f ca="1">IFERROR(0.0003365*P19*H19^2/(G19^5*K19), "-")</f>
        <v>-</v>
      </c>
      <c r="R19" s="86" t="str">
        <f ca="1">IFERROR(Q19*6.895/0.3048,"-")</f>
        <v>-</v>
      </c>
      <c r="S19" s="75"/>
      <c r="T19" s="83" t="str">
        <f ca="1">IFERROR(Q19*S19/100, "-")</f>
        <v>-</v>
      </c>
      <c r="U19" s="87"/>
    </row>
    <row r="20" spans="1:21" x14ac:dyDescent="0.25">
      <c r="A20" s="71" t="s">
        <v>64</v>
      </c>
      <c r="B20" s="72"/>
      <c r="C20" s="73"/>
      <c r="D20" s="73"/>
      <c r="E20" s="73"/>
      <c r="F20" s="73"/>
      <c r="G20" s="74">
        <v>1E-4</v>
      </c>
      <c r="H20" s="75">
        <v>0.1</v>
      </c>
      <c r="I20" s="73"/>
      <c r="J20" s="73"/>
      <c r="K20" s="82">
        <v>1.0000000000000001E-5</v>
      </c>
      <c r="L20" s="74">
        <v>0</v>
      </c>
      <c r="M20" s="83" t="e">
        <f t="shared" ca="1" si="0"/>
        <v>#DIV/0!</v>
      </c>
      <c r="N20" s="83" t="str">
        <f t="shared" ref="N20:N45" ca="1" si="2">IFERROR(M20*0.3048,"-")</f>
        <v>-</v>
      </c>
      <c r="O20" s="84" t="e">
        <f t="shared" ref="O20:O45" ca="1" si="3">(G20/12)*M20*K20*10^4/(L20*6.72)</f>
        <v>#DIV/0!</v>
      </c>
      <c r="P20" s="85" t="e">
        <f t="shared" ca="1" si="1"/>
        <v>#DIV/0!</v>
      </c>
      <c r="Q20" s="86" t="str">
        <f t="shared" ref="Q20:Q45" ca="1" si="4">IFERROR(0.0003365*P20*H20^2/(G20^5*K20), "-")</f>
        <v>-</v>
      </c>
      <c r="R20" s="86" t="str">
        <f t="shared" ref="R20:R45" ca="1" si="5">IFERROR(Q20*6.895/0.3048,"-")</f>
        <v>-</v>
      </c>
      <c r="S20" s="75"/>
      <c r="T20" s="83" t="str">
        <f t="shared" ref="T20:T45" ca="1" si="6">IFERROR(Q20*S20/100, "-")</f>
        <v>-</v>
      </c>
      <c r="U20" s="87"/>
    </row>
    <row r="21" spans="1:21" x14ac:dyDescent="0.25">
      <c r="A21" s="71" t="s">
        <v>65</v>
      </c>
      <c r="B21" s="72"/>
      <c r="C21" s="73"/>
      <c r="D21" s="73"/>
      <c r="E21" s="73"/>
      <c r="F21" s="73"/>
      <c r="G21" s="74">
        <v>1E-4</v>
      </c>
      <c r="H21" s="75">
        <v>0.1</v>
      </c>
      <c r="I21" s="73"/>
      <c r="J21" s="73"/>
      <c r="K21" s="82">
        <v>1.0000000000000001E-5</v>
      </c>
      <c r="L21" s="74">
        <v>0</v>
      </c>
      <c r="M21" s="83" t="e">
        <f t="shared" ca="1" si="0"/>
        <v>#DIV/0!</v>
      </c>
      <c r="N21" s="83" t="str">
        <f t="shared" ca="1" si="2"/>
        <v>-</v>
      </c>
      <c r="O21" s="84" t="e">
        <f t="shared" ca="1" si="3"/>
        <v>#DIV/0!</v>
      </c>
      <c r="P21" s="85" t="e">
        <f t="shared" ca="1" si="1"/>
        <v>#DIV/0!</v>
      </c>
      <c r="Q21" s="86" t="str">
        <f t="shared" ca="1" si="4"/>
        <v>-</v>
      </c>
      <c r="R21" s="86" t="str">
        <f t="shared" ca="1" si="5"/>
        <v>-</v>
      </c>
      <c r="S21" s="75"/>
      <c r="T21" s="83" t="str">
        <f t="shared" ca="1" si="6"/>
        <v>-</v>
      </c>
      <c r="U21" s="87"/>
    </row>
    <row r="22" spans="1:21" x14ac:dyDescent="0.25">
      <c r="A22" s="71" t="s">
        <v>66</v>
      </c>
      <c r="B22" s="72"/>
      <c r="C22" s="73"/>
      <c r="D22" s="73"/>
      <c r="E22" s="73"/>
      <c r="F22" s="73"/>
      <c r="G22" s="74">
        <v>1E-4</v>
      </c>
      <c r="H22" s="75">
        <v>0.1</v>
      </c>
      <c r="I22" s="73"/>
      <c r="J22" s="73"/>
      <c r="K22" s="82">
        <v>1.0000000000000001E-5</v>
      </c>
      <c r="L22" s="74">
        <v>0</v>
      </c>
      <c r="M22" s="83" t="e">
        <f t="shared" ca="1" si="0"/>
        <v>#DIV/0!</v>
      </c>
      <c r="N22" s="83" t="str">
        <f t="shared" ca="1" si="2"/>
        <v>-</v>
      </c>
      <c r="O22" s="84" t="e">
        <f t="shared" ca="1" si="3"/>
        <v>#DIV/0!</v>
      </c>
      <c r="P22" s="85" t="e">
        <f t="shared" ca="1" si="1"/>
        <v>#DIV/0!</v>
      </c>
      <c r="Q22" s="86" t="str">
        <f t="shared" ca="1" si="4"/>
        <v>-</v>
      </c>
      <c r="R22" s="86" t="str">
        <f t="shared" ca="1" si="5"/>
        <v>-</v>
      </c>
      <c r="S22" s="75"/>
      <c r="T22" s="83" t="str">
        <f t="shared" ca="1" si="6"/>
        <v>-</v>
      </c>
      <c r="U22" s="87"/>
    </row>
    <row r="23" spans="1:21" x14ac:dyDescent="0.25">
      <c r="A23" s="71" t="s">
        <v>67</v>
      </c>
      <c r="B23" s="72"/>
      <c r="C23" s="73"/>
      <c r="D23" s="73"/>
      <c r="E23" s="73"/>
      <c r="F23" s="73"/>
      <c r="G23" s="74">
        <v>1E-4</v>
      </c>
      <c r="H23" s="75">
        <v>0.1</v>
      </c>
      <c r="I23" s="73"/>
      <c r="J23" s="73"/>
      <c r="K23" s="82">
        <v>1.0000000000000001E-5</v>
      </c>
      <c r="L23" s="74">
        <v>0</v>
      </c>
      <c r="M23" s="83" t="e">
        <f t="shared" ca="1" si="0"/>
        <v>#DIV/0!</v>
      </c>
      <c r="N23" s="83" t="str">
        <f t="shared" ca="1" si="2"/>
        <v>-</v>
      </c>
      <c r="O23" s="84" t="e">
        <f t="shared" ca="1" si="3"/>
        <v>#DIV/0!</v>
      </c>
      <c r="P23" s="85" t="e">
        <f t="shared" ca="1" si="1"/>
        <v>#DIV/0!</v>
      </c>
      <c r="Q23" s="86" t="str">
        <f t="shared" ca="1" si="4"/>
        <v>-</v>
      </c>
      <c r="R23" s="86" t="str">
        <f t="shared" ca="1" si="5"/>
        <v>-</v>
      </c>
      <c r="S23" s="75"/>
      <c r="T23" s="83" t="str">
        <f t="shared" ca="1" si="6"/>
        <v>-</v>
      </c>
      <c r="U23" s="87"/>
    </row>
    <row r="24" spans="1:21" x14ac:dyDescent="0.25">
      <c r="A24" s="71" t="s">
        <v>68</v>
      </c>
      <c r="B24" s="72"/>
      <c r="C24" s="73"/>
      <c r="D24" s="73"/>
      <c r="E24" s="73"/>
      <c r="F24" s="73"/>
      <c r="G24" s="74">
        <v>1E-4</v>
      </c>
      <c r="H24" s="75">
        <v>0.1</v>
      </c>
      <c r="I24" s="73"/>
      <c r="J24" s="73"/>
      <c r="K24" s="82">
        <v>1.0000000000000001E-5</v>
      </c>
      <c r="L24" s="74">
        <v>0</v>
      </c>
      <c r="M24" s="83" t="e">
        <f t="shared" ca="1" si="0"/>
        <v>#DIV/0!</v>
      </c>
      <c r="N24" s="83" t="str">
        <f t="shared" ca="1" si="2"/>
        <v>-</v>
      </c>
      <c r="O24" s="84" t="e">
        <f t="shared" ca="1" si="3"/>
        <v>#DIV/0!</v>
      </c>
      <c r="P24" s="85" t="e">
        <f t="shared" ca="1" si="1"/>
        <v>#DIV/0!</v>
      </c>
      <c r="Q24" s="86" t="str">
        <f t="shared" ca="1" si="4"/>
        <v>-</v>
      </c>
      <c r="R24" s="86" t="str">
        <f t="shared" ca="1" si="5"/>
        <v>-</v>
      </c>
      <c r="S24" s="75"/>
      <c r="T24" s="83" t="str">
        <f t="shared" ca="1" si="6"/>
        <v>-</v>
      </c>
      <c r="U24" s="87"/>
    </row>
    <row r="25" spans="1:21" x14ac:dyDescent="0.25">
      <c r="A25" s="71" t="s">
        <v>69</v>
      </c>
      <c r="B25" s="72"/>
      <c r="C25" s="73"/>
      <c r="D25" s="73"/>
      <c r="E25" s="73"/>
      <c r="F25" s="73"/>
      <c r="G25" s="74">
        <v>1E-4</v>
      </c>
      <c r="H25" s="75">
        <v>0.1</v>
      </c>
      <c r="I25" s="73"/>
      <c r="J25" s="73"/>
      <c r="K25" s="82">
        <v>1.0000000000000001E-5</v>
      </c>
      <c r="L25" s="74">
        <v>0</v>
      </c>
      <c r="M25" s="83" t="e">
        <f t="shared" ca="1" si="0"/>
        <v>#DIV/0!</v>
      </c>
      <c r="N25" s="83" t="str">
        <f t="shared" ca="1" si="2"/>
        <v>-</v>
      </c>
      <c r="O25" s="84" t="e">
        <f t="shared" ca="1" si="3"/>
        <v>#DIV/0!</v>
      </c>
      <c r="P25" s="85" t="e">
        <f t="shared" ca="1" si="1"/>
        <v>#DIV/0!</v>
      </c>
      <c r="Q25" s="86" t="str">
        <f t="shared" ca="1" si="4"/>
        <v>-</v>
      </c>
      <c r="R25" s="86" t="str">
        <f t="shared" ca="1" si="5"/>
        <v>-</v>
      </c>
      <c r="S25" s="75"/>
      <c r="T25" s="83" t="str">
        <f t="shared" ca="1" si="6"/>
        <v>-</v>
      </c>
      <c r="U25" s="87"/>
    </row>
    <row r="26" spans="1:21" x14ac:dyDescent="0.25">
      <c r="A26" s="71" t="s">
        <v>70</v>
      </c>
      <c r="B26" s="72"/>
      <c r="C26" s="73"/>
      <c r="D26" s="73"/>
      <c r="E26" s="73"/>
      <c r="F26" s="73"/>
      <c r="G26" s="74">
        <v>1E-4</v>
      </c>
      <c r="H26" s="75">
        <v>0.1</v>
      </c>
      <c r="I26" s="73"/>
      <c r="J26" s="73"/>
      <c r="K26" s="82">
        <v>1.0000000000000001E-5</v>
      </c>
      <c r="L26" s="74">
        <v>0</v>
      </c>
      <c r="M26" s="83" t="e">
        <f t="shared" ca="1" si="0"/>
        <v>#DIV/0!</v>
      </c>
      <c r="N26" s="83" t="str">
        <f t="shared" ca="1" si="2"/>
        <v>-</v>
      </c>
      <c r="O26" s="84" t="e">
        <f t="shared" ca="1" si="3"/>
        <v>#DIV/0!</v>
      </c>
      <c r="P26" s="85" t="e">
        <f t="shared" ca="1" si="1"/>
        <v>#DIV/0!</v>
      </c>
      <c r="Q26" s="86" t="str">
        <f t="shared" ca="1" si="4"/>
        <v>-</v>
      </c>
      <c r="R26" s="86" t="str">
        <f t="shared" ca="1" si="5"/>
        <v>-</v>
      </c>
      <c r="S26" s="75"/>
      <c r="T26" s="83" t="str">
        <f t="shared" ca="1" si="6"/>
        <v>-</v>
      </c>
      <c r="U26" s="87"/>
    </row>
    <row r="27" spans="1:21" x14ac:dyDescent="0.25">
      <c r="A27" s="71" t="s">
        <v>71</v>
      </c>
      <c r="B27" s="72"/>
      <c r="C27" s="73"/>
      <c r="D27" s="73"/>
      <c r="E27" s="73"/>
      <c r="F27" s="73"/>
      <c r="G27" s="74">
        <v>1E-4</v>
      </c>
      <c r="H27" s="75">
        <v>0.1</v>
      </c>
      <c r="I27" s="73"/>
      <c r="J27" s="73"/>
      <c r="K27" s="82">
        <v>1.0000000000000001E-5</v>
      </c>
      <c r="L27" s="74">
        <v>0</v>
      </c>
      <c r="M27" s="83" t="e">
        <f t="shared" ca="1" si="0"/>
        <v>#DIV/0!</v>
      </c>
      <c r="N27" s="83" t="str">
        <f t="shared" ca="1" si="2"/>
        <v>-</v>
      </c>
      <c r="O27" s="84" t="e">
        <f t="shared" ca="1" si="3"/>
        <v>#DIV/0!</v>
      </c>
      <c r="P27" s="85" t="e">
        <f t="shared" ca="1" si="1"/>
        <v>#DIV/0!</v>
      </c>
      <c r="Q27" s="86" t="str">
        <f t="shared" ca="1" si="4"/>
        <v>-</v>
      </c>
      <c r="R27" s="86" t="str">
        <f t="shared" ca="1" si="5"/>
        <v>-</v>
      </c>
      <c r="S27" s="75"/>
      <c r="T27" s="83" t="str">
        <f t="shared" ca="1" si="6"/>
        <v>-</v>
      </c>
      <c r="U27" s="87"/>
    </row>
    <row r="28" spans="1:21" x14ac:dyDescent="0.25">
      <c r="A28" s="71" t="s">
        <v>72</v>
      </c>
      <c r="B28" s="72"/>
      <c r="C28" s="73"/>
      <c r="D28" s="73"/>
      <c r="E28" s="73"/>
      <c r="F28" s="73"/>
      <c r="G28" s="74">
        <v>1E-4</v>
      </c>
      <c r="H28" s="75">
        <v>0.1</v>
      </c>
      <c r="I28" s="73"/>
      <c r="J28" s="73"/>
      <c r="K28" s="82">
        <v>1.0000000000000001E-5</v>
      </c>
      <c r="L28" s="74">
        <v>0</v>
      </c>
      <c r="M28" s="83" t="e">
        <f t="shared" ca="1" si="0"/>
        <v>#DIV/0!</v>
      </c>
      <c r="N28" s="83" t="str">
        <f t="shared" ca="1" si="2"/>
        <v>-</v>
      </c>
      <c r="O28" s="84" t="e">
        <f t="shared" ca="1" si="3"/>
        <v>#DIV/0!</v>
      </c>
      <c r="P28" s="85" t="e">
        <f t="shared" ca="1" si="1"/>
        <v>#DIV/0!</v>
      </c>
      <c r="Q28" s="86" t="str">
        <f t="shared" ca="1" si="4"/>
        <v>-</v>
      </c>
      <c r="R28" s="86" t="str">
        <f t="shared" ca="1" si="5"/>
        <v>-</v>
      </c>
      <c r="S28" s="75"/>
      <c r="T28" s="83" t="str">
        <f t="shared" ca="1" si="6"/>
        <v>-</v>
      </c>
      <c r="U28" s="87"/>
    </row>
    <row r="29" spans="1:21" x14ac:dyDescent="0.25">
      <c r="A29" s="71" t="s">
        <v>73</v>
      </c>
      <c r="B29" s="72"/>
      <c r="C29" s="73"/>
      <c r="D29" s="73"/>
      <c r="E29" s="73"/>
      <c r="F29" s="73"/>
      <c r="G29" s="74">
        <v>1E-4</v>
      </c>
      <c r="H29" s="75">
        <v>0.1</v>
      </c>
      <c r="I29" s="73"/>
      <c r="J29" s="73"/>
      <c r="K29" s="82">
        <v>1.0000000000000001E-5</v>
      </c>
      <c r="L29" s="74">
        <v>0</v>
      </c>
      <c r="M29" s="83" t="e">
        <f t="shared" ca="1" si="0"/>
        <v>#DIV/0!</v>
      </c>
      <c r="N29" s="83" t="str">
        <f t="shared" ca="1" si="2"/>
        <v>-</v>
      </c>
      <c r="O29" s="84" t="e">
        <f t="shared" ca="1" si="3"/>
        <v>#DIV/0!</v>
      </c>
      <c r="P29" s="85" t="e">
        <f t="shared" ca="1" si="1"/>
        <v>#DIV/0!</v>
      </c>
      <c r="Q29" s="86" t="str">
        <f t="shared" ca="1" si="4"/>
        <v>-</v>
      </c>
      <c r="R29" s="86" t="str">
        <f t="shared" ca="1" si="5"/>
        <v>-</v>
      </c>
      <c r="S29" s="75"/>
      <c r="T29" s="83" t="str">
        <f t="shared" ca="1" si="6"/>
        <v>-</v>
      </c>
      <c r="U29" s="87"/>
    </row>
    <row r="30" spans="1:21" x14ac:dyDescent="0.25">
      <c r="A30" s="71" t="s">
        <v>50</v>
      </c>
      <c r="B30" s="72"/>
      <c r="C30" s="73"/>
      <c r="D30" s="73"/>
      <c r="E30" s="73"/>
      <c r="F30" s="73"/>
      <c r="G30" s="74">
        <v>1E-4</v>
      </c>
      <c r="H30" s="75">
        <v>0.1</v>
      </c>
      <c r="I30" s="73"/>
      <c r="J30" s="73"/>
      <c r="K30" s="82">
        <v>1.0000000000000001E-5</v>
      </c>
      <c r="L30" s="74">
        <v>0</v>
      </c>
      <c r="M30" s="83" t="e">
        <f t="shared" ca="1" si="0"/>
        <v>#DIV/0!</v>
      </c>
      <c r="N30" s="83" t="str">
        <f t="shared" ca="1" si="2"/>
        <v>-</v>
      </c>
      <c r="O30" s="84" t="e">
        <f t="shared" ca="1" si="3"/>
        <v>#DIV/0!</v>
      </c>
      <c r="P30" s="85" t="e">
        <f t="shared" ca="1" si="1"/>
        <v>#DIV/0!</v>
      </c>
      <c r="Q30" s="86" t="str">
        <f t="shared" ca="1" si="4"/>
        <v>-</v>
      </c>
      <c r="R30" s="86" t="str">
        <f t="shared" ca="1" si="5"/>
        <v>-</v>
      </c>
      <c r="S30" s="75"/>
      <c r="T30" s="83" t="str">
        <f t="shared" ca="1" si="6"/>
        <v>-</v>
      </c>
      <c r="U30" s="87"/>
    </row>
    <row r="31" spans="1:21" x14ac:dyDescent="0.25">
      <c r="A31" s="71" t="s">
        <v>74</v>
      </c>
      <c r="B31" s="72"/>
      <c r="C31" s="73"/>
      <c r="D31" s="73"/>
      <c r="E31" s="73"/>
      <c r="F31" s="73"/>
      <c r="G31" s="74">
        <v>1E-4</v>
      </c>
      <c r="H31" s="75">
        <v>0.1</v>
      </c>
      <c r="I31" s="73"/>
      <c r="J31" s="73"/>
      <c r="K31" s="82">
        <v>1.0000000000000001E-5</v>
      </c>
      <c r="L31" s="74">
        <v>0</v>
      </c>
      <c r="M31" s="83" t="e">
        <f t="shared" ca="1" si="0"/>
        <v>#DIV/0!</v>
      </c>
      <c r="N31" s="83" t="str">
        <f t="shared" ca="1" si="2"/>
        <v>-</v>
      </c>
      <c r="O31" s="84" t="e">
        <f t="shared" ca="1" si="3"/>
        <v>#DIV/0!</v>
      </c>
      <c r="P31" s="85" t="e">
        <f t="shared" ca="1" si="1"/>
        <v>#DIV/0!</v>
      </c>
      <c r="Q31" s="86" t="str">
        <f t="shared" ca="1" si="4"/>
        <v>-</v>
      </c>
      <c r="R31" s="86" t="str">
        <f t="shared" ca="1" si="5"/>
        <v>-</v>
      </c>
      <c r="S31" s="75"/>
      <c r="T31" s="83" t="str">
        <f t="shared" ca="1" si="6"/>
        <v>-</v>
      </c>
      <c r="U31" s="87"/>
    </row>
    <row r="32" spans="1:21" x14ac:dyDescent="0.25">
      <c r="A32" s="71" t="s">
        <v>75</v>
      </c>
      <c r="B32" s="72"/>
      <c r="C32" s="73"/>
      <c r="D32" s="73"/>
      <c r="E32" s="73"/>
      <c r="F32" s="73"/>
      <c r="G32" s="74">
        <v>1E-4</v>
      </c>
      <c r="H32" s="75">
        <v>0.1</v>
      </c>
      <c r="I32" s="73"/>
      <c r="J32" s="73"/>
      <c r="K32" s="82">
        <v>1.0000000000000001E-5</v>
      </c>
      <c r="L32" s="74">
        <v>0</v>
      </c>
      <c r="M32" s="83" t="e">
        <f t="shared" ca="1" si="0"/>
        <v>#DIV/0!</v>
      </c>
      <c r="N32" s="83" t="str">
        <f t="shared" ca="1" si="2"/>
        <v>-</v>
      </c>
      <c r="O32" s="84" t="e">
        <f t="shared" ca="1" si="3"/>
        <v>#DIV/0!</v>
      </c>
      <c r="P32" s="85" t="e">
        <f t="shared" ca="1" si="1"/>
        <v>#DIV/0!</v>
      </c>
      <c r="Q32" s="86" t="str">
        <f t="shared" ca="1" si="4"/>
        <v>-</v>
      </c>
      <c r="R32" s="86" t="str">
        <f t="shared" ca="1" si="5"/>
        <v>-</v>
      </c>
      <c r="S32" s="75"/>
      <c r="T32" s="83" t="str">
        <f t="shared" ca="1" si="6"/>
        <v>-</v>
      </c>
      <c r="U32" s="87"/>
    </row>
    <row r="33" spans="1:21" x14ac:dyDescent="0.25">
      <c r="A33" s="71" t="s">
        <v>76</v>
      </c>
      <c r="B33" s="72"/>
      <c r="C33" s="73"/>
      <c r="D33" s="73"/>
      <c r="E33" s="73"/>
      <c r="F33" s="73"/>
      <c r="G33" s="74">
        <v>1E-4</v>
      </c>
      <c r="H33" s="75">
        <v>0.1</v>
      </c>
      <c r="I33" s="73"/>
      <c r="J33" s="73"/>
      <c r="K33" s="82">
        <v>1.0000000000000001E-5</v>
      </c>
      <c r="L33" s="74">
        <v>0</v>
      </c>
      <c r="M33" s="83" t="e">
        <f t="shared" ca="1" si="0"/>
        <v>#DIV/0!</v>
      </c>
      <c r="N33" s="83" t="str">
        <f t="shared" ca="1" si="2"/>
        <v>-</v>
      </c>
      <c r="O33" s="84" t="e">
        <f t="shared" ca="1" si="3"/>
        <v>#DIV/0!</v>
      </c>
      <c r="P33" s="85" t="e">
        <f t="shared" ca="1" si="1"/>
        <v>#DIV/0!</v>
      </c>
      <c r="Q33" s="86" t="str">
        <f t="shared" ca="1" si="4"/>
        <v>-</v>
      </c>
      <c r="R33" s="86" t="str">
        <f t="shared" ca="1" si="5"/>
        <v>-</v>
      </c>
      <c r="S33" s="75"/>
      <c r="T33" s="83" t="str">
        <f t="shared" ca="1" si="6"/>
        <v>-</v>
      </c>
      <c r="U33" s="87"/>
    </row>
    <row r="34" spans="1:21" x14ac:dyDescent="0.25">
      <c r="A34" s="71" t="s">
        <v>77</v>
      </c>
      <c r="B34" s="72"/>
      <c r="C34" s="73"/>
      <c r="D34" s="73"/>
      <c r="E34" s="73"/>
      <c r="F34" s="73"/>
      <c r="G34" s="74">
        <v>1E-4</v>
      </c>
      <c r="H34" s="75">
        <v>0.1</v>
      </c>
      <c r="I34" s="73"/>
      <c r="J34" s="73"/>
      <c r="K34" s="82">
        <v>1.0000000000000001E-5</v>
      </c>
      <c r="L34" s="74">
        <v>0</v>
      </c>
      <c r="M34" s="83" t="e">
        <f t="shared" ca="1" si="0"/>
        <v>#DIV/0!</v>
      </c>
      <c r="N34" s="83" t="str">
        <f t="shared" ca="1" si="2"/>
        <v>-</v>
      </c>
      <c r="O34" s="84" t="e">
        <f t="shared" ca="1" si="3"/>
        <v>#DIV/0!</v>
      </c>
      <c r="P34" s="85" t="e">
        <f t="shared" ca="1" si="1"/>
        <v>#DIV/0!</v>
      </c>
      <c r="Q34" s="86" t="str">
        <f t="shared" ca="1" si="4"/>
        <v>-</v>
      </c>
      <c r="R34" s="86" t="str">
        <f t="shared" ca="1" si="5"/>
        <v>-</v>
      </c>
      <c r="S34" s="75"/>
      <c r="T34" s="83" t="str">
        <f t="shared" ca="1" si="6"/>
        <v>-</v>
      </c>
      <c r="U34" s="87"/>
    </row>
    <row r="35" spans="1:21" x14ac:dyDescent="0.25">
      <c r="A35" s="71" t="s">
        <v>78</v>
      </c>
      <c r="B35" s="72"/>
      <c r="C35" s="73"/>
      <c r="D35" s="73"/>
      <c r="E35" s="73"/>
      <c r="F35" s="73"/>
      <c r="G35" s="74">
        <v>1E-4</v>
      </c>
      <c r="H35" s="75">
        <v>0.1</v>
      </c>
      <c r="I35" s="73"/>
      <c r="J35" s="73"/>
      <c r="K35" s="82">
        <v>1.0000000000000001E-5</v>
      </c>
      <c r="L35" s="74">
        <v>0</v>
      </c>
      <c r="M35" s="83" t="e">
        <f t="shared" ca="1" si="0"/>
        <v>#DIV/0!</v>
      </c>
      <c r="N35" s="83" t="str">
        <f t="shared" ca="1" si="2"/>
        <v>-</v>
      </c>
      <c r="O35" s="84" t="e">
        <f t="shared" ca="1" si="3"/>
        <v>#DIV/0!</v>
      </c>
      <c r="P35" s="85" t="e">
        <f t="shared" ca="1" si="1"/>
        <v>#DIV/0!</v>
      </c>
      <c r="Q35" s="86" t="str">
        <f t="shared" ca="1" si="4"/>
        <v>-</v>
      </c>
      <c r="R35" s="86" t="str">
        <f t="shared" ca="1" si="5"/>
        <v>-</v>
      </c>
      <c r="S35" s="75"/>
      <c r="T35" s="83" t="str">
        <f t="shared" ca="1" si="6"/>
        <v>-</v>
      </c>
      <c r="U35" s="87"/>
    </row>
    <row r="36" spans="1:21" x14ac:dyDescent="0.25">
      <c r="A36" s="71" t="s">
        <v>79</v>
      </c>
      <c r="B36" s="72"/>
      <c r="C36" s="73"/>
      <c r="D36" s="73"/>
      <c r="E36" s="73"/>
      <c r="F36" s="73"/>
      <c r="G36" s="74">
        <v>1E-4</v>
      </c>
      <c r="H36" s="75">
        <v>0.1</v>
      </c>
      <c r="I36" s="73"/>
      <c r="J36" s="73"/>
      <c r="K36" s="82">
        <v>1.0000000000000001E-5</v>
      </c>
      <c r="L36" s="74">
        <v>0</v>
      </c>
      <c r="M36" s="83" t="e">
        <f t="shared" ca="1" si="0"/>
        <v>#DIV/0!</v>
      </c>
      <c r="N36" s="83" t="str">
        <f t="shared" ca="1" si="2"/>
        <v>-</v>
      </c>
      <c r="O36" s="84" t="e">
        <f t="shared" ca="1" si="3"/>
        <v>#DIV/0!</v>
      </c>
      <c r="P36" s="85" t="e">
        <f t="shared" ca="1" si="1"/>
        <v>#DIV/0!</v>
      </c>
      <c r="Q36" s="86" t="str">
        <f t="shared" ca="1" si="4"/>
        <v>-</v>
      </c>
      <c r="R36" s="86" t="str">
        <f t="shared" ca="1" si="5"/>
        <v>-</v>
      </c>
      <c r="S36" s="75"/>
      <c r="T36" s="83" t="str">
        <f t="shared" ca="1" si="6"/>
        <v>-</v>
      </c>
      <c r="U36" s="87"/>
    </row>
    <row r="37" spans="1:21" x14ac:dyDescent="0.25">
      <c r="A37" s="71" t="s">
        <v>80</v>
      </c>
      <c r="B37" s="72"/>
      <c r="C37" s="73"/>
      <c r="D37" s="73"/>
      <c r="E37" s="73"/>
      <c r="F37" s="73"/>
      <c r="G37" s="74">
        <v>1E-4</v>
      </c>
      <c r="H37" s="75">
        <v>0.1</v>
      </c>
      <c r="I37" s="73"/>
      <c r="J37" s="73"/>
      <c r="K37" s="82">
        <v>1.0000000000000001E-5</v>
      </c>
      <c r="L37" s="74">
        <v>0</v>
      </c>
      <c r="M37" s="83" t="e">
        <f t="shared" ca="1" si="0"/>
        <v>#DIV/0!</v>
      </c>
      <c r="N37" s="83" t="str">
        <f t="shared" ca="1" si="2"/>
        <v>-</v>
      </c>
      <c r="O37" s="84" t="e">
        <f t="shared" ca="1" si="3"/>
        <v>#DIV/0!</v>
      </c>
      <c r="P37" s="85" t="e">
        <f t="shared" ca="1" si="1"/>
        <v>#DIV/0!</v>
      </c>
      <c r="Q37" s="86" t="str">
        <f t="shared" ca="1" si="4"/>
        <v>-</v>
      </c>
      <c r="R37" s="86" t="str">
        <f t="shared" ca="1" si="5"/>
        <v>-</v>
      </c>
      <c r="S37" s="75"/>
      <c r="T37" s="83" t="str">
        <f t="shared" ca="1" si="6"/>
        <v>-</v>
      </c>
      <c r="U37" s="87"/>
    </row>
    <row r="38" spans="1:21" x14ac:dyDescent="0.25">
      <c r="A38" s="71" t="s">
        <v>81</v>
      </c>
      <c r="B38" s="72"/>
      <c r="C38" s="73"/>
      <c r="D38" s="73"/>
      <c r="E38" s="73"/>
      <c r="F38" s="73"/>
      <c r="G38" s="74">
        <v>1E-4</v>
      </c>
      <c r="H38" s="75">
        <v>0.1</v>
      </c>
      <c r="I38" s="73"/>
      <c r="J38" s="73"/>
      <c r="K38" s="82">
        <v>1.0000000000000001E-5</v>
      </c>
      <c r="L38" s="74">
        <v>0</v>
      </c>
      <c r="M38" s="83" t="e">
        <f t="shared" ca="1" si="0"/>
        <v>#DIV/0!</v>
      </c>
      <c r="N38" s="83" t="str">
        <f t="shared" ca="1" si="2"/>
        <v>-</v>
      </c>
      <c r="O38" s="84" t="e">
        <f t="shared" ca="1" si="3"/>
        <v>#DIV/0!</v>
      </c>
      <c r="P38" s="85" t="e">
        <f t="shared" ca="1" si="1"/>
        <v>#DIV/0!</v>
      </c>
      <c r="Q38" s="86" t="str">
        <f t="shared" ca="1" si="4"/>
        <v>-</v>
      </c>
      <c r="R38" s="86" t="str">
        <f t="shared" ca="1" si="5"/>
        <v>-</v>
      </c>
      <c r="S38" s="75"/>
      <c r="T38" s="83" t="str">
        <f t="shared" ca="1" si="6"/>
        <v>-</v>
      </c>
      <c r="U38" s="87"/>
    </row>
    <row r="39" spans="1:21" x14ac:dyDescent="0.25">
      <c r="A39" s="71" t="s">
        <v>82</v>
      </c>
      <c r="B39" s="72"/>
      <c r="C39" s="73"/>
      <c r="D39" s="73"/>
      <c r="E39" s="73"/>
      <c r="F39" s="73"/>
      <c r="G39" s="74">
        <v>1E-4</v>
      </c>
      <c r="H39" s="75">
        <v>0.1</v>
      </c>
      <c r="I39" s="73"/>
      <c r="J39" s="73"/>
      <c r="K39" s="82">
        <v>1.0000000000000001E-5</v>
      </c>
      <c r="L39" s="74">
        <v>0</v>
      </c>
      <c r="M39" s="83" t="e">
        <f t="shared" ca="1" si="0"/>
        <v>#DIV/0!</v>
      </c>
      <c r="N39" s="83" t="str">
        <f t="shared" ca="1" si="2"/>
        <v>-</v>
      </c>
      <c r="O39" s="84" t="e">
        <f t="shared" ca="1" si="3"/>
        <v>#DIV/0!</v>
      </c>
      <c r="P39" s="85" t="e">
        <f t="shared" ca="1" si="1"/>
        <v>#DIV/0!</v>
      </c>
      <c r="Q39" s="86" t="str">
        <f t="shared" ca="1" si="4"/>
        <v>-</v>
      </c>
      <c r="R39" s="86" t="str">
        <f t="shared" ca="1" si="5"/>
        <v>-</v>
      </c>
      <c r="S39" s="75"/>
      <c r="T39" s="83" t="str">
        <f t="shared" ca="1" si="6"/>
        <v>-</v>
      </c>
      <c r="U39" s="87"/>
    </row>
    <row r="40" spans="1:21" x14ac:dyDescent="0.25">
      <c r="A40" s="71" t="s">
        <v>83</v>
      </c>
      <c r="B40" s="72"/>
      <c r="C40" s="73"/>
      <c r="D40" s="73"/>
      <c r="E40" s="73"/>
      <c r="F40" s="73"/>
      <c r="G40" s="74">
        <v>1E-4</v>
      </c>
      <c r="H40" s="75">
        <v>0.1</v>
      </c>
      <c r="I40" s="73"/>
      <c r="J40" s="73"/>
      <c r="K40" s="82">
        <v>1.0000000000000001E-5</v>
      </c>
      <c r="L40" s="74">
        <v>0</v>
      </c>
      <c r="M40" s="83" t="e">
        <f t="shared" ca="1" si="0"/>
        <v>#DIV/0!</v>
      </c>
      <c r="N40" s="83" t="str">
        <f t="shared" ca="1" si="2"/>
        <v>-</v>
      </c>
      <c r="O40" s="84" t="e">
        <f t="shared" ca="1" si="3"/>
        <v>#DIV/0!</v>
      </c>
      <c r="P40" s="85" t="e">
        <f t="shared" ca="1" si="1"/>
        <v>#DIV/0!</v>
      </c>
      <c r="Q40" s="86" t="str">
        <f t="shared" ca="1" si="4"/>
        <v>-</v>
      </c>
      <c r="R40" s="86" t="str">
        <f t="shared" ca="1" si="5"/>
        <v>-</v>
      </c>
      <c r="S40" s="75"/>
      <c r="T40" s="83" t="str">
        <f t="shared" ca="1" si="6"/>
        <v>-</v>
      </c>
      <c r="U40" s="87"/>
    </row>
    <row r="41" spans="1:21" x14ac:dyDescent="0.25">
      <c r="A41" s="71" t="s">
        <v>84</v>
      </c>
      <c r="B41" s="72"/>
      <c r="C41" s="73"/>
      <c r="D41" s="73"/>
      <c r="E41" s="73"/>
      <c r="F41" s="73"/>
      <c r="G41" s="74">
        <v>1E-4</v>
      </c>
      <c r="H41" s="75">
        <v>0.1</v>
      </c>
      <c r="I41" s="73"/>
      <c r="J41" s="73"/>
      <c r="K41" s="82">
        <v>1.0000000000000001E-5</v>
      </c>
      <c r="L41" s="74">
        <v>0</v>
      </c>
      <c r="M41" s="83" t="e">
        <f t="shared" ca="1" si="0"/>
        <v>#DIV/0!</v>
      </c>
      <c r="N41" s="83" t="str">
        <f t="shared" ca="1" si="2"/>
        <v>-</v>
      </c>
      <c r="O41" s="84" t="e">
        <f t="shared" ca="1" si="3"/>
        <v>#DIV/0!</v>
      </c>
      <c r="P41" s="85" t="e">
        <f t="shared" ca="1" si="1"/>
        <v>#DIV/0!</v>
      </c>
      <c r="Q41" s="86" t="str">
        <f t="shared" ca="1" si="4"/>
        <v>-</v>
      </c>
      <c r="R41" s="86" t="str">
        <f t="shared" ca="1" si="5"/>
        <v>-</v>
      </c>
      <c r="S41" s="75"/>
      <c r="T41" s="83" t="str">
        <f t="shared" ca="1" si="6"/>
        <v>-</v>
      </c>
      <c r="U41" s="87"/>
    </row>
    <row r="42" spans="1:21" x14ac:dyDescent="0.25">
      <c r="A42" s="71" t="s">
        <v>85</v>
      </c>
      <c r="B42" s="72"/>
      <c r="C42" s="73"/>
      <c r="D42" s="73"/>
      <c r="E42" s="73"/>
      <c r="F42" s="73"/>
      <c r="G42" s="74">
        <v>1E-4</v>
      </c>
      <c r="H42" s="75">
        <v>0.1</v>
      </c>
      <c r="I42" s="73"/>
      <c r="J42" s="73"/>
      <c r="K42" s="82">
        <v>1.0000000000000001E-5</v>
      </c>
      <c r="L42" s="74">
        <v>0</v>
      </c>
      <c r="M42" s="83" t="e">
        <f t="shared" ca="1" si="0"/>
        <v>#DIV/0!</v>
      </c>
      <c r="N42" s="83" t="str">
        <f t="shared" ca="1" si="2"/>
        <v>-</v>
      </c>
      <c r="O42" s="84" t="e">
        <f t="shared" ca="1" si="3"/>
        <v>#DIV/0!</v>
      </c>
      <c r="P42" s="85" t="e">
        <f t="shared" ca="1" si="1"/>
        <v>#DIV/0!</v>
      </c>
      <c r="Q42" s="86" t="str">
        <f t="shared" ca="1" si="4"/>
        <v>-</v>
      </c>
      <c r="R42" s="86" t="str">
        <f t="shared" ca="1" si="5"/>
        <v>-</v>
      </c>
      <c r="S42" s="75"/>
      <c r="T42" s="83" t="str">
        <f t="shared" ca="1" si="6"/>
        <v>-</v>
      </c>
      <c r="U42" s="87"/>
    </row>
    <row r="43" spans="1:21" x14ac:dyDescent="0.25">
      <c r="A43" s="71" t="s">
        <v>86</v>
      </c>
      <c r="B43" s="72"/>
      <c r="C43" s="73"/>
      <c r="D43" s="73"/>
      <c r="E43" s="73"/>
      <c r="F43" s="73"/>
      <c r="G43" s="74">
        <v>1E-4</v>
      </c>
      <c r="H43" s="75">
        <v>0.1</v>
      </c>
      <c r="I43" s="73"/>
      <c r="J43" s="73"/>
      <c r="K43" s="82">
        <v>1.0000000000000001E-5</v>
      </c>
      <c r="L43" s="74">
        <v>0</v>
      </c>
      <c r="M43" s="83" t="e">
        <f t="shared" ca="1" si="0"/>
        <v>#DIV/0!</v>
      </c>
      <c r="N43" s="83" t="str">
        <f t="shared" ca="1" si="2"/>
        <v>-</v>
      </c>
      <c r="O43" s="84" t="e">
        <f t="shared" ca="1" si="3"/>
        <v>#DIV/0!</v>
      </c>
      <c r="P43" s="85" t="e">
        <f t="shared" ca="1" si="1"/>
        <v>#DIV/0!</v>
      </c>
      <c r="Q43" s="86" t="str">
        <f t="shared" ca="1" si="4"/>
        <v>-</v>
      </c>
      <c r="R43" s="86" t="str">
        <f t="shared" ca="1" si="5"/>
        <v>-</v>
      </c>
      <c r="S43" s="75"/>
      <c r="T43" s="83" t="str">
        <f t="shared" ca="1" si="6"/>
        <v>-</v>
      </c>
      <c r="U43" s="87"/>
    </row>
    <row r="44" spans="1:21" x14ac:dyDescent="0.25">
      <c r="A44" s="71" t="s">
        <v>87</v>
      </c>
      <c r="B44" s="72"/>
      <c r="C44" s="73"/>
      <c r="D44" s="73"/>
      <c r="E44" s="73"/>
      <c r="F44" s="73"/>
      <c r="G44" s="74">
        <v>1E-4</v>
      </c>
      <c r="H44" s="75">
        <v>0.1</v>
      </c>
      <c r="I44" s="73"/>
      <c r="J44" s="73"/>
      <c r="K44" s="82">
        <v>1.0000000000000001E-5</v>
      </c>
      <c r="L44" s="74">
        <v>0</v>
      </c>
      <c r="M44" s="83" t="e">
        <f t="shared" ca="1" si="0"/>
        <v>#DIV/0!</v>
      </c>
      <c r="N44" s="83" t="str">
        <f t="shared" ca="1" si="2"/>
        <v>-</v>
      </c>
      <c r="O44" s="84" t="e">
        <f t="shared" ca="1" si="3"/>
        <v>#DIV/0!</v>
      </c>
      <c r="P44" s="85" t="e">
        <f t="shared" ca="1" si="1"/>
        <v>#DIV/0!</v>
      </c>
      <c r="Q44" s="86" t="str">
        <f t="shared" ca="1" si="4"/>
        <v>-</v>
      </c>
      <c r="R44" s="86" t="str">
        <f t="shared" ca="1" si="5"/>
        <v>-</v>
      </c>
      <c r="S44" s="75"/>
      <c r="T44" s="83" t="str">
        <f t="shared" ca="1" si="6"/>
        <v>-</v>
      </c>
      <c r="U44" s="87"/>
    </row>
    <row r="45" spans="1:21" x14ac:dyDescent="0.25">
      <c r="A45" s="71" t="s">
        <v>88</v>
      </c>
      <c r="B45" s="72"/>
      <c r="C45" s="73"/>
      <c r="D45" s="73"/>
      <c r="E45" s="73"/>
      <c r="F45" s="73"/>
      <c r="G45" s="74">
        <v>1E-4</v>
      </c>
      <c r="H45" s="75">
        <v>0.1</v>
      </c>
      <c r="I45" s="73"/>
      <c r="J45" s="73"/>
      <c r="K45" s="82">
        <v>1.0000000000000001E-5</v>
      </c>
      <c r="L45" s="74">
        <v>0</v>
      </c>
      <c r="M45" s="83" t="e">
        <f t="shared" ca="1" si="0"/>
        <v>#DIV/0!</v>
      </c>
      <c r="N45" s="83" t="str">
        <f t="shared" ca="1" si="2"/>
        <v>-</v>
      </c>
      <c r="O45" s="84" t="e">
        <f t="shared" ca="1" si="3"/>
        <v>#DIV/0!</v>
      </c>
      <c r="P45" s="85" t="e">
        <f t="shared" ca="1" si="1"/>
        <v>#DIV/0!</v>
      </c>
      <c r="Q45" s="86" t="str">
        <f t="shared" ca="1" si="4"/>
        <v>-</v>
      </c>
      <c r="R45" s="86" t="str">
        <f t="shared" ca="1" si="5"/>
        <v>-</v>
      </c>
      <c r="S45" s="75"/>
      <c r="T45" s="83" t="str">
        <f t="shared" ca="1" si="6"/>
        <v>-</v>
      </c>
      <c r="U45" s="87"/>
    </row>
    <row r="46" spans="1:21" ht="15.75" thickBot="1" x14ac:dyDescent="0.3">
      <c r="A46" s="88"/>
      <c r="B46" s="89"/>
      <c r="C46" s="90"/>
      <c r="D46" s="91"/>
      <c r="E46" s="91"/>
      <c r="F46" s="91"/>
      <c r="G46" s="92"/>
      <c r="H46" s="93"/>
      <c r="I46" s="91"/>
      <c r="J46" s="91"/>
      <c r="K46" s="94"/>
      <c r="L46" s="94"/>
      <c r="M46" s="95"/>
      <c r="N46" s="95"/>
      <c r="O46" s="96"/>
      <c r="P46" s="96"/>
      <c r="Q46" s="97"/>
      <c r="R46" s="97"/>
      <c r="S46" s="93"/>
      <c r="T46" s="95"/>
      <c r="U46" s="24"/>
    </row>
  </sheetData>
  <sheetProtection algorithmName="SHA-512" hashValue="LwdzfmHq71SwPj23uZJiecNqNtNoImqlgwm3KksuuRQ4m+VsbOS+nN2cy9d9/Y+e4AtjunilH6pR3LtHkhGBnw==" saltValue="VKJBLMZVORR0BH3M70rKXQ==" spinCount="100000" sheet="1" selectLockedCells="1"/>
  <mergeCells count="2">
    <mergeCell ref="A1:C1"/>
    <mergeCell ref="E2:J2"/>
  </mergeCells>
  <phoneticPr fontId="19" type="noConversion"/>
  <conditionalFormatting sqref="E2">
    <cfRule type="containsText" dxfId="0" priority="1" operator="containsText" text="get">
      <formula>NOT(ISERROR(SEARCH("get",E2)))</formula>
    </cfRule>
  </conditionalFormatting>
  <hyperlinks>
    <hyperlink ref="A1" r:id="rId1" xr:uid="{51F8978D-C074-45E3-AD03-8734BBF4E02A}"/>
  </hyperlinks>
  <pageMargins left="0.7" right="0.7" top="0.75" bottom="0.75" header="0.3" footer="0.3"/>
  <pageSetup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0410-8276-4347-B2A0-24EA8CC07758}">
  <dimension ref="A1:M14"/>
  <sheetViews>
    <sheetView workbookViewId="0">
      <selection activeCell="F6" sqref="F6"/>
    </sheetView>
  </sheetViews>
  <sheetFormatPr defaultRowHeight="15" x14ac:dyDescent="0.25"/>
  <cols>
    <col min="1" max="1" width="23.7109375" bestFit="1" customWidth="1"/>
    <col min="2" max="2" width="9" customWidth="1"/>
    <col min="3" max="3" width="10.42578125" customWidth="1"/>
    <col min="4" max="4" width="10" bestFit="1" customWidth="1"/>
    <col min="5" max="5" width="9.85546875" bestFit="1" customWidth="1"/>
    <col min="6" max="6" width="11" bestFit="1" customWidth="1"/>
  </cols>
  <sheetData>
    <row r="1" spans="1:13" ht="18.75" x14ac:dyDescent="0.3">
      <c r="A1" s="141" t="s">
        <v>92</v>
      </c>
      <c r="B1" s="141"/>
      <c r="C1" s="141"/>
      <c r="D1" s="141"/>
      <c r="E1" s="141"/>
      <c r="F1" s="141"/>
      <c r="G1" s="115"/>
      <c r="H1" s="115"/>
      <c r="I1" s="115"/>
      <c r="J1" s="115"/>
      <c r="K1" s="115"/>
      <c r="L1" s="115"/>
      <c r="M1" s="115"/>
    </row>
    <row r="2" spans="1:13" ht="16.5" thickBot="1" x14ac:dyDescent="0.3">
      <c r="A2" s="142" t="s">
        <v>93</v>
      </c>
      <c r="B2" s="142"/>
      <c r="C2" s="142"/>
      <c r="D2" s="142"/>
      <c r="E2" s="142"/>
      <c r="F2" s="142"/>
      <c r="G2" s="115"/>
      <c r="H2" s="115"/>
      <c r="I2" s="115"/>
      <c r="J2" s="115"/>
      <c r="K2" s="115"/>
      <c r="L2" s="115"/>
      <c r="M2" s="115"/>
    </row>
    <row r="3" spans="1:13" ht="15.75" x14ac:dyDescent="0.25">
      <c r="A3" s="116" t="s">
        <v>102</v>
      </c>
      <c r="B3" s="117" t="s">
        <v>104</v>
      </c>
      <c r="C3" s="117" t="s">
        <v>94</v>
      </c>
      <c r="D3" s="117" t="s">
        <v>95</v>
      </c>
      <c r="E3" s="117" t="s">
        <v>96</v>
      </c>
      <c r="F3" s="118" t="s">
        <v>97</v>
      </c>
      <c r="G3" s="115"/>
      <c r="H3" s="115"/>
      <c r="I3" s="115"/>
      <c r="J3" s="115"/>
      <c r="K3" s="115"/>
      <c r="L3" s="115"/>
      <c r="M3" s="115"/>
    </row>
    <row r="4" spans="1:13" ht="27.75" customHeight="1" thickBot="1" x14ac:dyDescent="0.3">
      <c r="A4" s="119"/>
      <c r="B4" s="120"/>
      <c r="C4" s="120"/>
      <c r="D4" s="120"/>
      <c r="E4" s="120"/>
      <c r="F4" s="121"/>
      <c r="G4" s="115"/>
      <c r="H4" s="115"/>
      <c r="I4" s="115"/>
      <c r="J4" s="115"/>
      <c r="K4" s="115"/>
      <c r="L4" s="115"/>
      <c r="M4" s="115"/>
    </row>
    <row r="5" spans="1:13" ht="15.75" x14ac:dyDescent="0.25">
      <c r="A5" s="122" t="s">
        <v>108</v>
      </c>
      <c r="B5" s="123">
        <v>0</v>
      </c>
      <c r="C5" s="123">
        <v>0</v>
      </c>
      <c r="D5" s="123">
        <v>5</v>
      </c>
      <c r="E5" s="123">
        <v>30</v>
      </c>
      <c r="F5" s="124">
        <v>300</v>
      </c>
      <c r="G5" s="115"/>
      <c r="H5" s="115"/>
      <c r="I5" s="115"/>
      <c r="J5" s="115"/>
      <c r="K5" s="115"/>
      <c r="L5" s="115"/>
      <c r="M5" s="115"/>
    </row>
    <row r="6" spans="1:13" ht="15.75" x14ac:dyDescent="0.25">
      <c r="A6" s="125" t="s">
        <v>105</v>
      </c>
      <c r="B6" s="126">
        <v>7</v>
      </c>
      <c r="C6" s="126">
        <v>14</v>
      </c>
      <c r="D6" s="126">
        <v>30</v>
      </c>
      <c r="E6" s="126">
        <v>360</v>
      </c>
      <c r="F6" s="127">
        <v>1000</v>
      </c>
      <c r="G6" s="115"/>
      <c r="H6" s="115"/>
      <c r="I6" s="115"/>
      <c r="J6" s="115"/>
      <c r="K6" s="115"/>
      <c r="L6" s="115"/>
      <c r="M6" s="115"/>
    </row>
    <row r="7" spans="1:13" ht="15.75" x14ac:dyDescent="0.25">
      <c r="A7" s="128" t="s">
        <v>106</v>
      </c>
      <c r="B7" s="129" t="s">
        <v>98</v>
      </c>
      <c r="C7" s="130" t="s">
        <v>99</v>
      </c>
      <c r="D7" s="130" t="s">
        <v>99</v>
      </c>
      <c r="E7" s="130" t="s">
        <v>99</v>
      </c>
      <c r="F7" s="131" t="s">
        <v>99</v>
      </c>
      <c r="G7" s="115"/>
      <c r="H7" s="115"/>
      <c r="I7" s="115"/>
      <c r="J7" s="115"/>
      <c r="K7" s="115"/>
      <c r="L7" s="115"/>
      <c r="M7" s="115"/>
    </row>
    <row r="8" spans="1:13" ht="15.75" x14ac:dyDescent="0.25">
      <c r="A8" s="125" t="s">
        <v>103</v>
      </c>
      <c r="B8" s="129" t="s">
        <v>98</v>
      </c>
      <c r="C8" s="129" t="s">
        <v>98</v>
      </c>
      <c r="D8" s="130" t="s">
        <v>99</v>
      </c>
      <c r="E8" s="130" t="s">
        <v>99</v>
      </c>
      <c r="F8" s="131" t="s">
        <v>99</v>
      </c>
      <c r="G8" s="115"/>
      <c r="H8" s="115"/>
      <c r="I8" s="115"/>
      <c r="J8" s="115"/>
      <c r="K8" s="115"/>
      <c r="L8" s="115"/>
      <c r="M8" s="115"/>
    </row>
    <row r="9" spans="1:13" ht="15.75" x14ac:dyDescent="0.25">
      <c r="A9" s="125" t="s">
        <v>100</v>
      </c>
      <c r="B9" s="129" t="s">
        <v>98</v>
      </c>
      <c r="C9" s="129" t="s">
        <v>98</v>
      </c>
      <c r="D9" s="129" t="s">
        <v>98</v>
      </c>
      <c r="E9" s="130" t="s">
        <v>99</v>
      </c>
      <c r="F9" s="131" t="s">
        <v>99</v>
      </c>
      <c r="G9" s="115"/>
      <c r="H9" s="115"/>
      <c r="I9" s="115"/>
      <c r="J9" s="115"/>
      <c r="K9" s="115"/>
      <c r="L9" s="115"/>
      <c r="M9" s="115"/>
    </row>
    <row r="10" spans="1:13" ht="16.5" thickBot="1" x14ac:dyDescent="0.3">
      <c r="A10" s="119" t="s">
        <v>101</v>
      </c>
      <c r="B10" s="132" t="s">
        <v>98</v>
      </c>
      <c r="C10" s="132" t="s">
        <v>98</v>
      </c>
      <c r="D10" s="132" t="s">
        <v>98</v>
      </c>
      <c r="E10" s="132" t="s">
        <v>98</v>
      </c>
      <c r="F10" s="133" t="s">
        <v>99</v>
      </c>
      <c r="G10" s="115"/>
      <c r="H10" s="115"/>
      <c r="I10" s="115"/>
      <c r="J10" s="115"/>
      <c r="K10" s="115"/>
      <c r="L10" s="115"/>
      <c r="M10" s="115"/>
    </row>
    <row r="11" spans="1:13" x14ac:dyDescent="0.25">
      <c r="A11" s="13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x14ac:dyDescent="0.25">
      <c r="A12" s="13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x14ac:dyDescent="0.25">
      <c r="A13" s="13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</row>
    <row r="14" spans="1:13" x14ac:dyDescent="0.25">
      <c r="A14" s="13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</vt:lpstr>
      <vt:lpstr>Pressure Drop Calc</vt:lpstr>
      <vt:lpstr>Spreadsheet List</vt:lpstr>
      <vt:lpstr>Days_to_Exp</vt:lpstr>
      <vt:lpstr>EC</vt:lpstr>
      <vt:lpstr>EXP</vt:lpstr>
      <vt:lpstr>Expiration</vt:lpstr>
      <vt:lpstr>ID</vt:lpstr>
      <vt:lpstr>PIN</vt:lpstr>
      <vt:lpstr>Roughness</vt:lpstr>
      <vt:lpstr>Warning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Huayan</dc:creator>
  <cp:lastModifiedBy>NewRock</cp:lastModifiedBy>
  <dcterms:created xsi:type="dcterms:W3CDTF">2022-11-21T21:54:37Z</dcterms:created>
  <dcterms:modified xsi:type="dcterms:W3CDTF">2022-12-28T05:02:23Z</dcterms:modified>
</cp:coreProperties>
</file>